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16" activeTab="0"/>
  </bookViews>
  <sheets>
    <sheet name="2-1世帯人口（国）" sheetId="1" r:id="rId1"/>
    <sheet name="2-2世帯人口（住）" sheetId="2" r:id="rId2"/>
    <sheet name="2-3大字（国）" sheetId="3" r:id="rId3"/>
    <sheet name="2-4大字（住）" sheetId="4" r:id="rId4"/>
    <sheet name="2-5年齢（国）" sheetId="5" r:id="rId5"/>
    <sheet name="2-6年齢（住）" sheetId="6" r:id="rId6"/>
    <sheet name="2-7大字年齢（国）" sheetId="7" r:id="rId7"/>
    <sheet name="2-8大字年齢（住）" sheetId="8" r:id="rId8"/>
  </sheets>
  <definedNames>
    <definedName name="_xlnm.Print_Area" localSheetId="0">'2-1世帯人口（国）'!$A$1:$W$71</definedName>
    <definedName name="_xlnm.Print_Area" localSheetId="1">'2-2世帯人口（住）'!$A$1:$R$68</definedName>
    <definedName name="_xlnm.Print_Area" localSheetId="2">'2-3大字（国）'!$A$1:$AJ$37</definedName>
    <definedName name="_xlnm.Print_Area" localSheetId="4">'2-5年齢（国）'!$A$1:$L$48</definedName>
    <definedName name="_xlnm.Print_Area" localSheetId="6">'2-7大字年齢（国）'!$A$1:$M$451</definedName>
    <definedName name="_xlnm.Print_Area" localSheetId="7">'2-8大字年齢（住）'!$A$1:$DY$48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<sst xmlns="http://schemas.openxmlformats.org/spreadsheetml/2006/main" count="2851" uniqueCount="856">
  <si>
    <t>世帯数</t>
  </si>
  <si>
    <t>総数</t>
  </si>
  <si>
    <t>男</t>
  </si>
  <si>
    <t>女</t>
  </si>
  <si>
    <t>（大9）</t>
  </si>
  <si>
    <t>（昭5）</t>
  </si>
  <si>
    <t>（平2）</t>
  </si>
  <si>
    <t>西
条</t>
  </si>
  <si>
    <t>八
本
松</t>
  </si>
  <si>
    <t>志
和</t>
  </si>
  <si>
    <t>高
屋</t>
  </si>
  <si>
    <t>黒
瀬</t>
  </si>
  <si>
    <t>福
富</t>
  </si>
  <si>
    <t>豊
栄</t>
  </si>
  <si>
    <t>河
内</t>
  </si>
  <si>
    <t>安
芸
津</t>
  </si>
  <si>
    <t>合併後組替</t>
  </si>
  <si>
    <t>旧
市</t>
  </si>
  <si>
    <t>区分</t>
  </si>
  <si>
    <t>年次</t>
  </si>
  <si>
    <t>各年10月１日現在　国勢調査</t>
  </si>
  <si>
    <t>各年10月1日現在　国勢調査</t>
  </si>
  <si>
    <t>１.世帯及び人口の推移(国勢調査）①</t>
  </si>
  <si>
    <t>１.世帯及び人口の推移(国勢調査）②</t>
  </si>
  <si>
    <t>単位：人</t>
  </si>
  <si>
    <t>(  14)</t>
  </si>
  <si>
    <t>(  10)</t>
  </si>
  <si>
    <t>（  15）</t>
  </si>
  <si>
    <t>（  22）</t>
  </si>
  <si>
    <t>（  25）</t>
  </si>
  <si>
    <t>（  30）</t>
  </si>
  <si>
    <t>（  35）</t>
  </si>
  <si>
    <t>（　40）</t>
  </si>
  <si>
    <t>（  50）</t>
  </si>
  <si>
    <t>（ 55）</t>
  </si>
  <si>
    <t>（ 60）</t>
  </si>
  <si>
    <t>(  7)</t>
  </si>
  <si>
    <t>（  12）</t>
  </si>
  <si>
    <t>（  17）</t>
  </si>
  <si>
    <t>…</t>
  </si>
  <si>
    <t xml:space="preserve"> (昭45)</t>
  </si>
  <si>
    <t>2.世帯及び人口の推移(住民基本台帳）A</t>
  </si>
  <si>
    <t>2.世帯及び人口の推移(住民基本台帳）B</t>
  </si>
  <si>
    <t>（平20）</t>
  </si>
  <si>
    <t>（　21）</t>
  </si>
  <si>
    <t>（　22）</t>
  </si>
  <si>
    <t>（　23）</t>
  </si>
  <si>
    <t>（　24）</t>
  </si>
  <si>
    <t>（　25）</t>
  </si>
  <si>
    <t>（　26）</t>
  </si>
  <si>
    <t>（　26）</t>
  </si>
  <si>
    <t>総計</t>
  </si>
  <si>
    <t>注　平成24年7月の住民基本台帳法の改正により、外国人登録制度が廃止され</t>
  </si>
  <si>
    <t>各年3月末現在　住民基本台帳</t>
  </si>
  <si>
    <t>3.町丁・大字別世帯数及び人口（国勢調査）①</t>
  </si>
  <si>
    <t>3.町丁・大字別世帯数及び人口(国勢調査）②</t>
  </si>
  <si>
    <t>3.町丁・大字別世帯数及び人口(国勢調査）③</t>
  </si>
  <si>
    <t>単位：人</t>
  </si>
  <si>
    <t>区分</t>
  </si>
  <si>
    <t>世帯数</t>
  </si>
  <si>
    <t>人口</t>
  </si>
  <si>
    <t>町丁・大字名</t>
  </si>
  <si>
    <t>総数</t>
  </si>
  <si>
    <t>男</t>
  </si>
  <si>
    <t>女</t>
  </si>
  <si>
    <t>西条朝日町</t>
  </si>
  <si>
    <t>西条中央三丁目</t>
  </si>
  <si>
    <t>八本松南一丁目</t>
  </si>
  <si>
    <t>志和町志和堀</t>
  </si>
  <si>
    <t>黒瀬学園台</t>
  </si>
  <si>
    <t>豊栄町鍛冶屋</t>
  </si>
  <si>
    <t>西条大坪町</t>
  </si>
  <si>
    <t>西条中央四丁目</t>
  </si>
  <si>
    <t>八本松南二丁目</t>
  </si>
  <si>
    <t>志和町別府</t>
  </si>
  <si>
    <t>黒瀬春日野一丁目</t>
  </si>
  <si>
    <t>豊栄町清武</t>
  </si>
  <si>
    <t>西条岡町</t>
  </si>
  <si>
    <t>西条中央五丁目</t>
  </si>
  <si>
    <t>八本松南三丁目</t>
  </si>
  <si>
    <t>志和流通</t>
  </si>
  <si>
    <t>黒瀬春日野二丁目</t>
  </si>
  <si>
    <t>豊栄町能良</t>
  </si>
  <si>
    <t>西条上市町</t>
  </si>
  <si>
    <t>西条中央六丁目</t>
  </si>
  <si>
    <t>八本松南四丁目</t>
  </si>
  <si>
    <t>志和地区計</t>
  </si>
  <si>
    <t>黒瀬切田が丘一丁目</t>
  </si>
  <si>
    <t>豊栄町乃美</t>
  </si>
  <si>
    <t>西条御条町</t>
  </si>
  <si>
    <t>西条中央七丁目</t>
  </si>
  <si>
    <t>八本松南五丁目</t>
  </si>
  <si>
    <t>高屋町稲木</t>
  </si>
  <si>
    <t>黒瀬切田が丘二丁目</t>
  </si>
  <si>
    <t>豊栄町別府</t>
  </si>
  <si>
    <t>西条栄町</t>
  </si>
  <si>
    <t>西条中央八丁目</t>
  </si>
  <si>
    <t>八本松南六丁目</t>
  </si>
  <si>
    <t>高屋町大畠</t>
  </si>
  <si>
    <t>黒瀬切田が丘三丁目</t>
  </si>
  <si>
    <t>豊栄町吉原</t>
  </si>
  <si>
    <t>西条昭和町</t>
  </si>
  <si>
    <t>西大沢一丁目</t>
  </si>
  <si>
    <t>八本松南七丁目</t>
  </si>
  <si>
    <t>高屋町杵原</t>
  </si>
  <si>
    <t>黒瀬桜が丘一丁目</t>
  </si>
  <si>
    <t>豊栄地区計</t>
  </si>
  <si>
    <t>西条末広町</t>
  </si>
  <si>
    <t>西大沢二丁目</t>
  </si>
  <si>
    <t>八本松南八丁目</t>
  </si>
  <si>
    <t>高屋町小谷</t>
  </si>
  <si>
    <t>黒瀬松ケ丘</t>
  </si>
  <si>
    <t>河内町宇山</t>
  </si>
  <si>
    <t>西条西本町</t>
  </si>
  <si>
    <t>西条下見五丁目</t>
  </si>
  <si>
    <t>八本松東一丁目</t>
  </si>
  <si>
    <t>高屋町郷</t>
  </si>
  <si>
    <t>黒瀬町市飯田</t>
  </si>
  <si>
    <t>河内町小田</t>
  </si>
  <si>
    <t>西条本町</t>
  </si>
  <si>
    <t>西条下見六丁目</t>
  </si>
  <si>
    <t>八本松東二丁目</t>
  </si>
  <si>
    <t>高屋町貞重</t>
  </si>
  <si>
    <t>黒瀬町大多田</t>
  </si>
  <si>
    <t>河内町上河内</t>
  </si>
  <si>
    <t>西条町馬木</t>
  </si>
  <si>
    <t>西条下見七丁目</t>
  </si>
  <si>
    <t>八本松東三丁目</t>
  </si>
  <si>
    <t>高屋町重兼</t>
  </si>
  <si>
    <t>黒瀬町小多田</t>
  </si>
  <si>
    <t>河内町河戸</t>
  </si>
  <si>
    <t>西条町大沢</t>
  </si>
  <si>
    <t>三永一丁目</t>
  </si>
  <si>
    <t>八本松東四丁目</t>
  </si>
  <si>
    <t>高屋町白市</t>
  </si>
  <si>
    <t>黒瀬町兼沢</t>
  </si>
  <si>
    <t>河内町下河内</t>
  </si>
  <si>
    <t>西条町上三永</t>
  </si>
  <si>
    <t>三永二丁目</t>
  </si>
  <si>
    <t>八本松東五丁目</t>
  </si>
  <si>
    <t>高屋町造賀</t>
  </si>
  <si>
    <t>黒瀬町兼広</t>
  </si>
  <si>
    <t>河内町戸野</t>
  </si>
  <si>
    <t>西条町下三永</t>
  </si>
  <si>
    <t>三永三丁目</t>
  </si>
  <si>
    <t>八本松東六丁目</t>
  </si>
  <si>
    <t>高屋町高屋東</t>
  </si>
  <si>
    <t>黒瀬町上保田</t>
  </si>
  <si>
    <t>河内町中河内</t>
  </si>
  <si>
    <t>西条町郷曽</t>
  </si>
  <si>
    <t>田口研究団地</t>
  </si>
  <si>
    <t>八本松東七丁目</t>
  </si>
  <si>
    <t>高屋町高屋堀</t>
  </si>
  <si>
    <t>黒瀬町川角</t>
  </si>
  <si>
    <t>河内町入野</t>
  </si>
  <si>
    <t>西条町西条</t>
  </si>
  <si>
    <t>西条東北町</t>
  </si>
  <si>
    <t>八本松飯田一丁目</t>
  </si>
  <si>
    <t>高屋町中島</t>
  </si>
  <si>
    <t>黒瀬町切田</t>
  </si>
  <si>
    <t>河内地区計</t>
  </si>
  <si>
    <t>西条町西条東</t>
  </si>
  <si>
    <t>西条土与丸一丁目</t>
  </si>
  <si>
    <t>八本松飯田二丁目</t>
  </si>
  <si>
    <t>高屋町桧山</t>
  </si>
  <si>
    <t>黒瀬町国近</t>
  </si>
  <si>
    <t>安芸津町大田</t>
  </si>
  <si>
    <t>西条町下見</t>
  </si>
  <si>
    <t>西条土与丸二丁目</t>
  </si>
  <si>
    <t>八本松飯田三丁目</t>
  </si>
  <si>
    <t>高屋町溝口</t>
  </si>
  <si>
    <t>黒瀬町菅田</t>
  </si>
  <si>
    <t>安芸津町風早</t>
  </si>
  <si>
    <t>西条町寺家</t>
  </si>
  <si>
    <t>西条土与丸三丁目</t>
  </si>
  <si>
    <t>八本松飯田四丁目</t>
  </si>
  <si>
    <t>高屋町宮領</t>
  </si>
  <si>
    <t>黒瀬町津江</t>
  </si>
  <si>
    <t>安芸津町木谷</t>
  </si>
  <si>
    <t>西条町助実</t>
  </si>
  <si>
    <t>西条土与丸四丁目</t>
  </si>
  <si>
    <t>八本松飯田五丁目</t>
  </si>
  <si>
    <t>高屋高美が丘一丁目</t>
  </si>
  <si>
    <t>黒瀬町楢原</t>
  </si>
  <si>
    <t>安芸津町小松原</t>
  </si>
  <si>
    <t>西条町田口</t>
  </si>
  <si>
    <t>西条土与丸五丁目</t>
  </si>
  <si>
    <t>八本松飯田六丁目</t>
  </si>
  <si>
    <t>高屋高美が丘二丁目</t>
  </si>
  <si>
    <t>黒瀬町乃美尾</t>
  </si>
  <si>
    <t>安芸津町三津</t>
  </si>
  <si>
    <t>西条町土与丸</t>
  </si>
  <si>
    <t>西条土与丸六丁目</t>
  </si>
  <si>
    <t>八本松飯田七丁目</t>
  </si>
  <si>
    <t>高屋高美が丘三丁目</t>
  </si>
  <si>
    <t>黒瀬町丸山</t>
  </si>
  <si>
    <t>安芸津地区計</t>
  </si>
  <si>
    <t>西条町福本</t>
  </si>
  <si>
    <t>西条吉行東一丁目</t>
  </si>
  <si>
    <t>八本松飯田八丁目</t>
  </si>
  <si>
    <t>高屋高美が丘四丁目</t>
  </si>
  <si>
    <t>黒瀬町南方</t>
  </si>
  <si>
    <t>西条地区</t>
  </si>
  <si>
    <t>西条町御薗宇</t>
  </si>
  <si>
    <t>西条吉行東二丁目</t>
  </si>
  <si>
    <t>八本松飯田九丁目</t>
  </si>
  <si>
    <t>高屋高美が丘五丁目</t>
  </si>
  <si>
    <t>黒瀬町宗近柳国</t>
  </si>
  <si>
    <t>八本松地区</t>
  </si>
  <si>
    <t>西条町森近</t>
  </si>
  <si>
    <t>西条地区計</t>
  </si>
  <si>
    <t>吉川工業団地</t>
  </si>
  <si>
    <t>高屋高美が丘六丁目</t>
  </si>
  <si>
    <t>黒瀬地区計</t>
  </si>
  <si>
    <t>志和地区</t>
  </si>
  <si>
    <t>西条町吉行</t>
  </si>
  <si>
    <t>八本松町飯田</t>
  </si>
  <si>
    <t>八本松地区計</t>
  </si>
  <si>
    <t>高屋高美が丘七丁目</t>
  </si>
  <si>
    <t>福富町上竹仁</t>
  </si>
  <si>
    <t>高屋地区</t>
  </si>
  <si>
    <t>鏡山一丁目</t>
  </si>
  <si>
    <t>八本松町篠</t>
  </si>
  <si>
    <t>志和町内</t>
  </si>
  <si>
    <t>高屋高美が丘八丁目</t>
  </si>
  <si>
    <t>福富町上戸野</t>
  </si>
  <si>
    <t>黒瀬地区</t>
  </si>
  <si>
    <t>鏡山二丁目</t>
  </si>
  <si>
    <t>八本松町正力</t>
  </si>
  <si>
    <t>志和町奥屋</t>
  </si>
  <si>
    <t>高屋高美が丘九丁目</t>
  </si>
  <si>
    <t>福富町久芳</t>
  </si>
  <si>
    <t>福富地区</t>
  </si>
  <si>
    <t>鏡山三丁目</t>
  </si>
  <si>
    <t>八本松町原</t>
  </si>
  <si>
    <t>志和町冠</t>
  </si>
  <si>
    <t>高屋うめの辺</t>
  </si>
  <si>
    <t>福富町下竹仁</t>
  </si>
  <si>
    <t>豊栄地区</t>
  </si>
  <si>
    <t>鏡山北</t>
  </si>
  <si>
    <t>八本松町宗吉</t>
  </si>
  <si>
    <t>志和町七条椛坂</t>
  </si>
  <si>
    <t>高屋台一丁目</t>
  </si>
  <si>
    <t>福富地区計</t>
  </si>
  <si>
    <t>河内地区</t>
  </si>
  <si>
    <t>西条中央一丁目</t>
  </si>
  <si>
    <t>八本松町吉川</t>
  </si>
  <si>
    <t>志和町志和西</t>
  </si>
  <si>
    <t>高屋台二丁目</t>
  </si>
  <si>
    <t>豊栄町安宿</t>
  </si>
  <si>
    <t>安芸津地区</t>
  </si>
  <si>
    <t>西条中央二丁目</t>
  </si>
  <si>
    <t>八本松町米満</t>
  </si>
  <si>
    <t>志和町志和東</t>
  </si>
  <si>
    <t>高屋地区計</t>
  </si>
  <si>
    <t>豊栄町飯田</t>
  </si>
  <si>
    <t>総　　計</t>
  </si>
  <si>
    <t>2010(平成22）年10月1日現在　国勢調査</t>
  </si>
  <si>
    <t>4.町丁・大字別世帯数及び人口 (住民基本台帳）Ａ-①</t>
  </si>
  <si>
    <t>4.町丁・大字別世帯数及び人口 (住民基本台帳）Ａ-②</t>
  </si>
  <si>
    <t>4.町丁・大字別世帯数及び人口(住民基本台帳） Ａ-③</t>
  </si>
  <si>
    <t>4.町丁・大字別世帯数及び人口(住民基本台帳） Ａ-④</t>
  </si>
  <si>
    <t>4.町丁・大字別世帯数及び人口 (住民基本台帳）Ｂ-①</t>
  </si>
  <si>
    <t>4.町丁・大字別世帯数及び人口 (住民基本台帳）Ｂ-②</t>
  </si>
  <si>
    <t>4.町丁・大字別世帯数及び人口(住民基本台帳） Ｂ-③</t>
  </si>
  <si>
    <t>4.町丁・大字別世帯数及び人口(住民基本台帳） Ｂ-④</t>
  </si>
  <si>
    <t>単位：人、％</t>
  </si>
  <si>
    <t>区分</t>
  </si>
  <si>
    <t>2009(平成21）年</t>
  </si>
  <si>
    <t xml:space="preserve"> </t>
  </si>
  <si>
    <t>2014（平成26)年</t>
  </si>
  <si>
    <t>人  口
増加率</t>
  </si>
  <si>
    <t>世　帯
増加率</t>
  </si>
  <si>
    <t>区分</t>
  </si>
  <si>
    <t>区分</t>
  </si>
  <si>
    <t xml:space="preserve"> </t>
  </si>
  <si>
    <t>世帯数</t>
  </si>
  <si>
    <t>人　　　口</t>
  </si>
  <si>
    <t>人　　　口</t>
  </si>
  <si>
    <t>世帯数</t>
  </si>
  <si>
    <t>人　　　口</t>
  </si>
  <si>
    <t>世帯数</t>
  </si>
  <si>
    <t>町丁・大字名　　　</t>
  </si>
  <si>
    <t>総　数</t>
  </si>
  <si>
    <t>　男　</t>
  </si>
  <si>
    <t>　女　</t>
  </si>
  <si>
    <t>　男　</t>
  </si>
  <si>
    <t>町丁・大字名　　　</t>
  </si>
  <si>
    <t>　女　</t>
  </si>
  <si>
    <t>町丁・大字名　　　</t>
  </si>
  <si>
    <t>　男　</t>
  </si>
  <si>
    <t>　女　</t>
  </si>
  <si>
    <t>西条朝日町　</t>
  </si>
  <si>
    <t>八本松町飯田　　</t>
  </si>
  <si>
    <t>高屋町稲木　　　</t>
  </si>
  <si>
    <t>福富町上竹仁　　　　</t>
  </si>
  <si>
    <t>西条大坪町　</t>
  </si>
  <si>
    <t>八本松町篠　　　</t>
  </si>
  <si>
    <t>高屋町大畠　　　</t>
  </si>
  <si>
    <t>福富町上戸野　　　　</t>
  </si>
  <si>
    <t>西条岡町</t>
  </si>
  <si>
    <t>八本松町正力　　</t>
  </si>
  <si>
    <t>高屋町杵原　　　</t>
  </si>
  <si>
    <t>福富町久芳　　　　　</t>
  </si>
  <si>
    <t>西条上市町　</t>
  </si>
  <si>
    <t>八本松町原　　　</t>
  </si>
  <si>
    <t>高屋町小谷　　　</t>
  </si>
  <si>
    <t>福富町下竹仁　　　　</t>
  </si>
  <si>
    <t>西条御条町　</t>
  </si>
  <si>
    <t>八本松町宗吉　　</t>
  </si>
  <si>
    <t>高屋町郷　　　　</t>
  </si>
  <si>
    <t>福富地区計</t>
  </si>
  <si>
    <t>西条栄町</t>
  </si>
  <si>
    <t>八本松町吉川　　</t>
  </si>
  <si>
    <t>高屋町貞重　　　</t>
  </si>
  <si>
    <t>西条昭和町　</t>
  </si>
  <si>
    <t>八本松町米満　　</t>
  </si>
  <si>
    <t>高屋町重兼　　　</t>
  </si>
  <si>
    <t>豊栄町安宿　　　　　</t>
  </si>
  <si>
    <t>西条末広町　</t>
  </si>
  <si>
    <t>八本松南一丁目　　　</t>
  </si>
  <si>
    <t>高屋町白市　　　</t>
  </si>
  <si>
    <t>豊栄町飯田　　　　　</t>
  </si>
  <si>
    <t>西条西本町　</t>
  </si>
  <si>
    <t>八本松南二丁目　　　</t>
  </si>
  <si>
    <t>高屋町造賀　　　</t>
  </si>
  <si>
    <t>豊栄町鍛冶屋　　　　</t>
  </si>
  <si>
    <t>西条本町</t>
  </si>
  <si>
    <t>八本松南三丁目　　　</t>
  </si>
  <si>
    <t>高屋町高屋東　　</t>
  </si>
  <si>
    <t>豊栄町清武　　　　　</t>
  </si>
  <si>
    <t>西条町馬木　</t>
  </si>
  <si>
    <t>八本松南四丁目　　　</t>
  </si>
  <si>
    <t>高屋町高屋堀　　</t>
  </si>
  <si>
    <t>豊栄町能良　　　　　</t>
  </si>
  <si>
    <t>西条町大沢　</t>
  </si>
  <si>
    <t>八本松南五丁目　　　</t>
  </si>
  <si>
    <t>高屋町中島　　　</t>
  </si>
  <si>
    <t>豊栄町乃美　　　　　</t>
  </si>
  <si>
    <t>西条町上三永</t>
  </si>
  <si>
    <t>八本松南六丁目　　　</t>
  </si>
  <si>
    <t>高屋町桧山　　　</t>
  </si>
  <si>
    <t>豊栄町別府　　　　　</t>
  </si>
  <si>
    <t>西条町郷曽　</t>
  </si>
  <si>
    <t>八本松南七丁目　　　</t>
  </si>
  <si>
    <t>高屋町溝口　　</t>
  </si>
  <si>
    <t>豊栄町吉原　　　　　</t>
  </si>
  <si>
    <t>西条町西条　</t>
  </si>
  <si>
    <t>八本松南八丁目　　　</t>
  </si>
  <si>
    <t>高屋町宮領　　　</t>
  </si>
  <si>
    <t>豊栄地区計</t>
  </si>
  <si>
    <t>豊栄地区計</t>
  </si>
  <si>
    <t>西条町西条東</t>
  </si>
  <si>
    <t>八本松東一丁目　　　</t>
  </si>
  <si>
    <t>西条町下見　</t>
  </si>
  <si>
    <t>八本松東二丁目　　　</t>
  </si>
  <si>
    <t>河内町宇山</t>
  </si>
  <si>
    <t>西条町下三永</t>
  </si>
  <si>
    <t>八本松東三丁目　　　</t>
  </si>
  <si>
    <t>河内町小田</t>
  </si>
  <si>
    <t>河内町小田</t>
  </si>
  <si>
    <t>西条町寺家　</t>
  </si>
  <si>
    <t>八本松東四丁目　　　</t>
  </si>
  <si>
    <t>河内町上河内</t>
  </si>
  <si>
    <t>河内町上河内</t>
  </si>
  <si>
    <t>西条町助実　</t>
  </si>
  <si>
    <t>八本松東五丁目　　　</t>
  </si>
  <si>
    <t>河内町河戸</t>
  </si>
  <si>
    <t>河内町河戸</t>
  </si>
  <si>
    <t>西条町田口　</t>
  </si>
  <si>
    <t>八本松東六丁目　　　</t>
  </si>
  <si>
    <t>河内町下河内</t>
  </si>
  <si>
    <t>西条町土与丸</t>
  </si>
  <si>
    <t>八本松東七丁目　　　</t>
  </si>
  <si>
    <t>河内町戸野</t>
  </si>
  <si>
    <t>西条町福本　</t>
  </si>
  <si>
    <t>八本松飯田一丁目　　</t>
  </si>
  <si>
    <t>河内町中河内</t>
  </si>
  <si>
    <t>河内町中河内</t>
  </si>
  <si>
    <t>西条町御薗宇</t>
  </si>
  <si>
    <t>八本松飯田二丁目　　</t>
  </si>
  <si>
    <t>河内町入野</t>
  </si>
  <si>
    <t>西条町森近　</t>
  </si>
  <si>
    <t>八本松飯田三丁目　　</t>
  </si>
  <si>
    <t>高屋うめの辺</t>
  </si>
  <si>
    <t>…</t>
  </si>
  <si>
    <t>入野中山台一丁目</t>
  </si>
  <si>
    <t>…</t>
  </si>
  <si>
    <t>西条町吉行　</t>
  </si>
  <si>
    <t>八本松飯田四丁目　　</t>
  </si>
  <si>
    <t>高屋台一丁目　　　　</t>
  </si>
  <si>
    <t>入野中山台二丁目</t>
  </si>
  <si>
    <t>鏡山一丁目　</t>
  </si>
  <si>
    <t>八本松飯田五丁目　　</t>
  </si>
  <si>
    <t>高屋台二丁目　　　　</t>
  </si>
  <si>
    <t>入野中山台三丁目</t>
  </si>
  <si>
    <t>鏡山二丁目　</t>
  </si>
  <si>
    <t>八本松飯田六丁目　　</t>
  </si>
  <si>
    <t>高屋地区計</t>
  </si>
  <si>
    <t>入野中山台四丁目</t>
  </si>
  <si>
    <t>鏡山三丁目　</t>
  </si>
  <si>
    <t>八本松飯田七丁目　　</t>
  </si>
  <si>
    <t>入野中山台五丁目</t>
  </si>
  <si>
    <t>鏡山北　</t>
  </si>
  <si>
    <t>八本松飯田八丁目　　</t>
  </si>
  <si>
    <t>黒瀬学園台　　　　　</t>
  </si>
  <si>
    <t>河内臨空団地</t>
  </si>
  <si>
    <t>河内臨空団地</t>
  </si>
  <si>
    <t>西条中央一丁目　</t>
  </si>
  <si>
    <t>八本松飯田九丁目　　</t>
  </si>
  <si>
    <t>黒瀬春日野一丁目　　</t>
  </si>
  <si>
    <t>河内地区計</t>
  </si>
  <si>
    <t>西条中央二丁目　</t>
  </si>
  <si>
    <t>吉川工業団地　　　　</t>
  </si>
  <si>
    <t>黒瀬春日野二丁目　　</t>
  </si>
  <si>
    <t>西条中央三丁目　</t>
  </si>
  <si>
    <t>八本松西一丁目</t>
  </si>
  <si>
    <t>黒瀬切田が丘一丁目　</t>
  </si>
  <si>
    <t>安芸津町大田</t>
  </si>
  <si>
    <t>西条中央四丁目　</t>
  </si>
  <si>
    <t>八本松西二丁目</t>
  </si>
  <si>
    <t>黒瀬切田が丘二丁目　</t>
  </si>
  <si>
    <t>安芸津町風早</t>
  </si>
  <si>
    <t>西条中央五丁目　</t>
  </si>
  <si>
    <t>八本松西三丁目</t>
  </si>
  <si>
    <t>黒瀬切田が丘三丁目　</t>
  </si>
  <si>
    <t>安芸津町木谷</t>
  </si>
  <si>
    <t>安芸津町木谷</t>
  </si>
  <si>
    <t>西条中央六丁目　</t>
  </si>
  <si>
    <t>八本松西四丁目</t>
  </si>
  <si>
    <t>黒瀬桜が丘一丁目　　</t>
  </si>
  <si>
    <t>安芸津町小松原</t>
  </si>
  <si>
    <t>西条中央七丁目　</t>
  </si>
  <si>
    <t>八本松西五丁目</t>
  </si>
  <si>
    <t>黒瀬松ケ丘　　　　　</t>
  </si>
  <si>
    <t>安芸津町三津</t>
  </si>
  <si>
    <t>西条中央八丁目　</t>
  </si>
  <si>
    <t>八本松西六丁目</t>
  </si>
  <si>
    <t>黒瀬町市飯田　　　　</t>
  </si>
  <si>
    <t>安芸津地区計</t>
  </si>
  <si>
    <t>西大沢一丁目</t>
  </si>
  <si>
    <t>八本松西七丁目</t>
  </si>
  <si>
    <t>黒瀬町大多田　　　　</t>
  </si>
  <si>
    <t>西大沢二丁目</t>
  </si>
  <si>
    <t>八本松地区計</t>
  </si>
  <si>
    <t>黒瀬町小多田　　　　</t>
  </si>
  <si>
    <t>西条下見五丁目　</t>
  </si>
  <si>
    <t>黒瀬町兼沢　　　　　</t>
  </si>
  <si>
    <t>西条地区計</t>
  </si>
  <si>
    <t>西条地区計</t>
  </si>
  <si>
    <t>西条下見六丁目　</t>
  </si>
  <si>
    <t>志和町内　　　　</t>
  </si>
  <si>
    <t>黒瀬町兼広　　　　　</t>
  </si>
  <si>
    <t>西条下見七丁目　</t>
  </si>
  <si>
    <t>志和町奥屋　　　</t>
  </si>
  <si>
    <t>黒瀬町上保田　　　　</t>
  </si>
  <si>
    <t>志和地区計</t>
  </si>
  <si>
    <t>三永一丁目　</t>
  </si>
  <si>
    <t>志和町冠　　　　</t>
  </si>
  <si>
    <t>黒瀬町川角　　　　　</t>
  </si>
  <si>
    <t>三永二丁目　</t>
  </si>
  <si>
    <t>志和町七条椛坂　</t>
  </si>
  <si>
    <t>黒瀬町切田　　　　　</t>
  </si>
  <si>
    <t>黒瀬地区計</t>
  </si>
  <si>
    <t>三永三丁目　</t>
  </si>
  <si>
    <t>志和町志和西　　</t>
  </si>
  <si>
    <t>黒瀬町国近　　　　　</t>
  </si>
  <si>
    <t>田口研究団地</t>
  </si>
  <si>
    <t>志和町志和東　　</t>
  </si>
  <si>
    <t>黒瀬町菅田　　　　　</t>
  </si>
  <si>
    <t>西条東北町　</t>
  </si>
  <si>
    <t>志和町志和堀　　</t>
  </si>
  <si>
    <t>黒瀬町津江　　　　　</t>
  </si>
  <si>
    <t>西条土与丸一丁目</t>
  </si>
  <si>
    <t>志和町別府　　　</t>
  </si>
  <si>
    <t>黒瀬町楢原　　　</t>
  </si>
  <si>
    <t>西条土与丸二丁目</t>
  </si>
  <si>
    <t>志和流通　　　　　　</t>
  </si>
  <si>
    <t>黒瀬町乃美尾　　　　</t>
  </si>
  <si>
    <t>外国人計</t>
  </si>
  <si>
    <t>西条土与丸三丁目</t>
  </si>
  <si>
    <t>黒瀬町丸山　　　　　</t>
  </si>
  <si>
    <t>東広島市計</t>
  </si>
  <si>
    <t>東広島市計</t>
  </si>
  <si>
    <t>西条土与丸四丁目</t>
  </si>
  <si>
    <t>各年3月末現在　住民基本台帳</t>
  </si>
  <si>
    <t>黒瀬町南方　　　　　</t>
  </si>
  <si>
    <t>西条土与丸四丁目</t>
  </si>
  <si>
    <t>西条土与丸五丁目</t>
  </si>
  <si>
    <t>黒瀬町宗近柳国　　　</t>
  </si>
  <si>
    <t>西条土与丸六丁目</t>
  </si>
  <si>
    <t>黒瀬楢原北一丁目</t>
  </si>
  <si>
    <t>西条吉行東一丁目</t>
  </si>
  <si>
    <t>黒瀬楢原北二丁目</t>
  </si>
  <si>
    <t>西条吉行東二丁目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</si>
  <si>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</si>
  <si>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</si>
  <si>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</si>
  <si>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</si>
  <si>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</si>
  <si>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</si>
  <si>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5．年齢別人口(国勢調査）</t>
  </si>
  <si>
    <t>単位：人</t>
  </si>
  <si>
    <t>年　齢</t>
  </si>
  <si>
    <t>男</t>
  </si>
  <si>
    <t>女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</si>
  <si>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</si>
  <si>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</si>
  <si>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</si>
  <si>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</si>
  <si>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</si>
  <si>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</si>
  <si>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</si>
  <si>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</si>
  <si>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</si>
  <si>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</si>
  <si>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</si>
  <si>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</si>
  <si>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</si>
  <si>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</si>
  <si>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</si>
  <si>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95～99</t>
  </si>
  <si>
    <t>100～ 　</t>
  </si>
  <si>
    <t>25～29</t>
  </si>
  <si>
    <t>60～64</t>
  </si>
  <si>
    <t>不詳</t>
  </si>
  <si>
    <t>総  数</t>
  </si>
  <si>
    <t>15歳未満</t>
  </si>
  <si>
    <t>　(％)</t>
  </si>
  <si>
    <t>30～34</t>
  </si>
  <si>
    <t>65～69</t>
  </si>
  <si>
    <t>15～64歳</t>
  </si>
  <si>
    <t>65歳以上</t>
  </si>
  <si>
    <t>2010（平成 22）年 10月 １日現在　国勢調査</t>
  </si>
  <si>
    <t>6.年齢別人口（住民基本台帳）</t>
  </si>
  <si>
    <t>100～ 　</t>
  </si>
  <si>
    <t>　(％)</t>
  </si>
  <si>
    <t>15～64歳</t>
  </si>
  <si>
    <t>65歳以上</t>
  </si>
  <si>
    <t>2014（平成 26）年 3 月末現在　住民基本台帳</t>
  </si>
  <si>
    <r>
      <t>7．町丁・大字別年齢（5歳階級）別人口(国勢調査）</t>
    </r>
    <r>
      <rPr>
        <b/>
        <sz val="11"/>
        <rFont val="ＭＳ Ｐゴシック"/>
        <family val="3"/>
      </rPr>
      <t>－西条地区①</t>
    </r>
  </si>
  <si>
    <t>町丁・大字名</t>
  </si>
  <si>
    <t>西条
朝日町　　　　　</t>
  </si>
  <si>
    <t>西条
大坪町　　　　　</t>
  </si>
  <si>
    <t>西条
岡町　　　　　　</t>
  </si>
  <si>
    <t>西条
上市町　　　　　</t>
  </si>
  <si>
    <t>西条
御条町　　　　　</t>
  </si>
  <si>
    <t>西条
栄町　　　　　　</t>
  </si>
  <si>
    <t>西条
昭和町　　　　　</t>
  </si>
  <si>
    <t>西条
末広町　　　　　</t>
  </si>
  <si>
    <t>西条
西本町　　　　　</t>
  </si>
  <si>
    <t>西条
本町　　　　　　</t>
  </si>
  <si>
    <t>西条町
馬木　　　</t>
  </si>
  <si>
    <t>西条町
大沢　　　</t>
  </si>
  <si>
    <t>年齢</t>
  </si>
  <si>
    <t xml:space="preserve">0～4 </t>
  </si>
  <si>
    <t xml:space="preserve">5～9 </t>
  </si>
  <si>
    <t>90以上</t>
  </si>
  <si>
    <t>不詳</t>
  </si>
  <si>
    <t>西条町
上三永　　</t>
  </si>
  <si>
    <t>西条町
郷曽　　　</t>
  </si>
  <si>
    <t>西条町
西条　　　</t>
  </si>
  <si>
    <t>西条町
西条東　　</t>
  </si>
  <si>
    <t>西条町
下見　　　</t>
  </si>
  <si>
    <t>西条町
下三永　　</t>
  </si>
  <si>
    <t>西条町
寺家　　　</t>
  </si>
  <si>
    <t>西条町
助実　　　</t>
  </si>
  <si>
    <t>西条町
田口　　　</t>
  </si>
  <si>
    <t>西条町
土与丸　　</t>
  </si>
  <si>
    <t>西条町
福本　　</t>
  </si>
  <si>
    <t>西条町
御薗宇　　</t>
  </si>
  <si>
    <t>2010（平成22）年10月1日現在　国勢調査</t>
  </si>
  <si>
    <r>
      <t>7．町丁・大字別年齢（5歳階級）別人口(国勢調査）</t>
    </r>
    <r>
      <rPr>
        <b/>
        <sz val="11"/>
        <rFont val="ＭＳ Ｐゴシック"/>
        <family val="3"/>
      </rPr>
      <t>－西条地区②</t>
    </r>
  </si>
  <si>
    <t>西条町
森近　　　</t>
  </si>
  <si>
    <t>西条町
吉行　　　</t>
  </si>
  <si>
    <t>鏡山</t>
  </si>
  <si>
    <t>鏡山北</t>
  </si>
  <si>
    <t>西条中央　　</t>
  </si>
  <si>
    <t>一丁目</t>
  </si>
  <si>
    <t>二丁目　　　　　</t>
  </si>
  <si>
    <t>三丁目　　　　　</t>
  </si>
  <si>
    <t>一丁目</t>
  </si>
  <si>
    <t>二丁目</t>
  </si>
  <si>
    <t>三丁目　</t>
  </si>
  <si>
    <t>四丁目　</t>
  </si>
  <si>
    <t>五丁目</t>
  </si>
  <si>
    <t>西条中央</t>
  </si>
  <si>
    <t>西大沢</t>
  </si>
  <si>
    <t>西条下見</t>
  </si>
  <si>
    <t>三永</t>
  </si>
  <si>
    <t>田口
研究団地</t>
  </si>
  <si>
    <t>西条
東北町　　　　　</t>
  </si>
  <si>
    <t>七丁目</t>
  </si>
  <si>
    <t>八丁目</t>
  </si>
  <si>
    <t>一丁目　</t>
  </si>
  <si>
    <t>二丁目</t>
  </si>
  <si>
    <t>五丁目</t>
  </si>
  <si>
    <t>六丁目</t>
  </si>
  <si>
    <t>一丁目</t>
  </si>
  <si>
    <t>三丁目</t>
  </si>
  <si>
    <r>
      <t>7．町丁・大字別年齢（5歳階級）別人口(国勢調査）</t>
    </r>
    <r>
      <rPr>
        <b/>
        <sz val="11"/>
        <rFont val="ＭＳ Ｐゴシック"/>
        <family val="3"/>
      </rPr>
      <t>－西条地区③、八本松地区①</t>
    </r>
  </si>
  <si>
    <t>西条土与丸</t>
  </si>
  <si>
    <t>西条吉行東</t>
  </si>
  <si>
    <t>西条
地区</t>
  </si>
  <si>
    <t>三丁目</t>
  </si>
  <si>
    <t>四丁目</t>
  </si>
  <si>
    <t>五丁目</t>
  </si>
  <si>
    <t>六丁目</t>
  </si>
  <si>
    <t>二丁目</t>
  </si>
  <si>
    <t>八本松町
飯田　　</t>
  </si>
  <si>
    <t>八本松町
篠　　　</t>
  </si>
  <si>
    <t>八本松町
正力　　</t>
  </si>
  <si>
    <t>八本松町
原　　　</t>
  </si>
  <si>
    <t>八本松町
宗吉　　</t>
  </si>
  <si>
    <t>八本松町
吉川　　</t>
  </si>
  <si>
    <t>八本松町
米満　　</t>
  </si>
  <si>
    <t>八本松南</t>
  </si>
  <si>
    <t>四丁目</t>
  </si>
  <si>
    <r>
      <t>7．町丁・大字別年齢（5歳階級）別人口(国勢調査）</t>
    </r>
    <r>
      <rPr>
        <b/>
        <sz val="11"/>
        <rFont val="ＭＳ Ｐゴシック"/>
        <family val="3"/>
      </rPr>
      <t>－八本松地区②</t>
    </r>
  </si>
  <si>
    <t>八本松東　</t>
  </si>
  <si>
    <t>八本松飯田</t>
  </si>
  <si>
    <t>六丁目</t>
  </si>
  <si>
    <t>七丁目</t>
  </si>
  <si>
    <t>八丁目</t>
  </si>
  <si>
    <t>一丁目
二丁目</t>
  </si>
  <si>
    <t>三丁目</t>
  </si>
  <si>
    <t>四丁目</t>
  </si>
  <si>
    <t>五丁目</t>
  </si>
  <si>
    <t>一丁目</t>
  </si>
  <si>
    <t>二丁目</t>
  </si>
  <si>
    <t>吉川
工業団地</t>
  </si>
  <si>
    <t>八本松
地区</t>
  </si>
  <si>
    <t>三丁目</t>
  </si>
  <si>
    <t>四丁目</t>
  </si>
  <si>
    <t>五丁目</t>
  </si>
  <si>
    <t>六丁目</t>
  </si>
  <si>
    <t>七丁目</t>
  </si>
  <si>
    <t>八丁目</t>
  </si>
  <si>
    <t>九丁目</t>
  </si>
  <si>
    <t xml:space="preserve"> 　　八本松東一丁目は秘匿地域につき内訳を公表しない。</t>
  </si>
  <si>
    <r>
      <t>7．町丁・大字別年齢（5歳階級）別人口(国勢調査）</t>
    </r>
    <r>
      <rPr>
        <b/>
        <sz val="11"/>
        <rFont val="ＭＳ Ｐゴシック"/>
        <family val="3"/>
      </rPr>
      <t>－志和地区、高屋地区①</t>
    </r>
  </si>
  <si>
    <t>志和町
内　　　　</t>
  </si>
  <si>
    <t>志和町
奥屋　　　</t>
  </si>
  <si>
    <t>志和町
冠　　　　</t>
  </si>
  <si>
    <t>志和町
七条椛坂　</t>
  </si>
  <si>
    <t>志和町
志和西　　</t>
  </si>
  <si>
    <t>志和町
志和東　　</t>
  </si>
  <si>
    <t>志和町
志和堀　　</t>
  </si>
  <si>
    <t>志和町
別府　　　</t>
  </si>
  <si>
    <t>志和流通</t>
  </si>
  <si>
    <t>志和
地区</t>
  </si>
  <si>
    <t>高屋町
稲木　　　</t>
  </si>
  <si>
    <t>高屋町
大畠　　　</t>
  </si>
  <si>
    <t>高屋町
杵原　　　</t>
  </si>
  <si>
    <t>高屋町
小谷　　　</t>
  </si>
  <si>
    <t>高屋町
郷　　　　</t>
  </si>
  <si>
    <t>高屋町
貞重　　　</t>
  </si>
  <si>
    <t>高屋町
重兼　　　</t>
  </si>
  <si>
    <t>高屋町
白市　　　</t>
  </si>
  <si>
    <t>高屋町
造賀　　　</t>
  </si>
  <si>
    <t>高屋町
高屋東　　</t>
  </si>
  <si>
    <t>高屋町
高屋堀　　</t>
  </si>
  <si>
    <t>高屋町
中島　　　</t>
  </si>
  <si>
    <r>
      <t>7．町丁・大字別年齢（5歳階級）別人口(国勢調査）</t>
    </r>
    <r>
      <rPr>
        <b/>
        <sz val="11"/>
        <rFont val="ＭＳ Ｐゴシック"/>
        <family val="3"/>
      </rPr>
      <t>－高屋地区②、黒瀬地区①</t>
    </r>
  </si>
  <si>
    <t>高屋町
桧山　　　</t>
  </si>
  <si>
    <t>高屋町
溝口　　</t>
  </si>
  <si>
    <t>高屋町
宮領　　　</t>
  </si>
  <si>
    <t>高屋高美が丘</t>
  </si>
  <si>
    <t>二丁目</t>
  </si>
  <si>
    <t>三丁目</t>
  </si>
  <si>
    <t>六丁目</t>
  </si>
  <si>
    <t>七丁目</t>
  </si>
  <si>
    <t>高屋
うめの辺</t>
  </si>
  <si>
    <t>高屋台</t>
  </si>
  <si>
    <t>高屋
地区</t>
  </si>
  <si>
    <t>黒瀬
学園台</t>
  </si>
  <si>
    <t>黒瀬春日野</t>
  </si>
  <si>
    <t>黒瀬切田が丘</t>
  </si>
  <si>
    <t>黒瀬桜ヶ丘</t>
  </si>
  <si>
    <t>黒瀬
松ケ丘</t>
  </si>
  <si>
    <t>一丁目</t>
  </si>
  <si>
    <t>二丁目</t>
  </si>
  <si>
    <t>二丁目</t>
  </si>
  <si>
    <t>三丁目</t>
  </si>
  <si>
    <t>-</t>
  </si>
  <si>
    <t>-</t>
  </si>
  <si>
    <r>
      <t>7．町丁・大字別年齢（5歳階級）別人口(国勢調査）</t>
    </r>
    <r>
      <rPr>
        <b/>
        <sz val="11"/>
        <rFont val="ＭＳ Ｐゴシック"/>
        <family val="3"/>
      </rPr>
      <t>－黒瀬地区②、福富地区</t>
    </r>
  </si>
  <si>
    <t>黒瀬町
市飯田</t>
  </si>
  <si>
    <t>黒瀬町
大多田</t>
  </si>
  <si>
    <t>黒瀬町
小多田</t>
  </si>
  <si>
    <t>黒瀬町
兼沢</t>
  </si>
  <si>
    <t>黒瀬町
兼広</t>
  </si>
  <si>
    <t>黒瀬町
上保田</t>
  </si>
  <si>
    <t>黒瀬町
川角</t>
  </si>
  <si>
    <t>黒瀬町
切田</t>
  </si>
  <si>
    <t>黒瀬町
国近</t>
  </si>
  <si>
    <t>黒瀬町
菅田</t>
  </si>
  <si>
    <t>黒瀬町
津江</t>
  </si>
  <si>
    <t>黒瀬町
楢原</t>
  </si>
  <si>
    <t>黒瀬町
乃美尾</t>
  </si>
  <si>
    <t>黒瀬町
丸山</t>
  </si>
  <si>
    <t>黒瀬町
南方</t>
  </si>
  <si>
    <t>黒瀬町
宗近柳国</t>
  </si>
  <si>
    <t>黒瀬
地区</t>
  </si>
  <si>
    <t>福富町
上竹仁</t>
  </si>
  <si>
    <t>福富町
上戸野</t>
  </si>
  <si>
    <t>福富町
久芳</t>
  </si>
  <si>
    <t>福富町
下竹仁</t>
  </si>
  <si>
    <t>福富
地区</t>
  </si>
  <si>
    <r>
      <t>7．町丁・大字別年齢（5歳階級）別人口(国勢調査）</t>
    </r>
    <r>
      <rPr>
        <b/>
        <sz val="11"/>
        <rFont val="ＭＳ Ｐゴシック"/>
        <family val="3"/>
      </rPr>
      <t>－豊栄地区、河内地区</t>
    </r>
  </si>
  <si>
    <t>豊栄町
安宿</t>
  </si>
  <si>
    <t>豊栄町
飯田</t>
  </si>
  <si>
    <t>豊栄町
鍛冶屋</t>
  </si>
  <si>
    <t>豊栄町
清武</t>
  </si>
  <si>
    <t>豊栄町
能良</t>
  </si>
  <si>
    <t>豊栄町
乃美</t>
  </si>
  <si>
    <t>豊栄町
別府</t>
  </si>
  <si>
    <t>豊栄町
吉原</t>
  </si>
  <si>
    <t>豊栄
地区</t>
  </si>
  <si>
    <t>河内町
宇山</t>
  </si>
  <si>
    <t>河内町
小田</t>
  </si>
  <si>
    <t>河内町
上河内</t>
  </si>
  <si>
    <t>河内町
河戸</t>
  </si>
  <si>
    <t>河内町
下河内</t>
  </si>
  <si>
    <t>河内町
戸野</t>
  </si>
  <si>
    <t>河内町
中河内</t>
  </si>
  <si>
    <t>河内町
入野</t>
  </si>
  <si>
    <t>河内
地区</t>
  </si>
  <si>
    <r>
      <t>7．町丁・大字別年齢（5歳階級）別人口(国勢調査）</t>
    </r>
    <r>
      <rPr>
        <b/>
        <sz val="11"/>
        <rFont val="ＭＳ Ｐゴシック"/>
        <family val="3"/>
      </rPr>
      <t>－安芸津地区、全市</t>
    </r>
  </si>
  <si>
    <t>安芸津町
大田</t>
  </si>
  <si>
    <t>安芸津町
風早</t>
  </si>
  <si>
    <t>安芸津町
木谷</t>
  </si>
  <si>
    <t>安芸津町
小松原</t>
  </si>
  <si>
    <t>安芸津町
三津</t>
  </si>
  <si>
    <t>安芸津
地区</t>
  </si>
  <si>
    <t>西条
地区</t>
  </si>
  <si>
    <t>八本松
地区</t>
  </si>
  <si>
    <r>
      <t>8．町丁・大字別年齢（5歳階級）別人口(住民基本台帳）</t>
    </r>
    <r>
      <rPr>
        <b/>
        <sz val="12"/>
        <rFont val="ＭＳ Ｐゴシック"/>
        <family val="3"/>
      </rPr>
      <t>－西条地区①</t>
    </r>
  </si>
  <si>
    <r>
      <t>8．町丁・大字別年齢（5歳階級）別人口(住民基本台帳）</t>
    </r>
    <r>
      <rPr>
        <b/>
        <sz val="12"/>
        <rFont val="ＭＳ Ｐゴシック"/>
        <family val="3"/>
      </rPr>
      <t>－西条地区②</t>
    </r>
  </si>
  <si>
    <r>
      <t>8．町丁・大字別年齢（5歳階級）別人口(住民基本台帳）</t>
    </r>
    <r>
      <rPr>
        <b/>
        <sz val="12"/>
        <rFont val="ＭＳ Ｐゴシック"/>
        <family val="3"/>
      </rPr>
      <t>－西条地区③、八本松地区①</t>
    </r>
  </si>
  <si>
    <r>
      <t>8．町丁・大字別年齢（5歳階級）別人口(住民基本台帳）</t>
    </r>
    <r>
      <rPr>
        <b/>
        <sz val="12"/>
        <rFont val="ＭＳ Ｐゴシック"/>
        <family val="3"/>
      </rPr>
      <t>－八本松地区②</t>
    </r>
  </si>
  <si>
    <r>
      <t>8．町丁・大字別年齢（5歳階級）別人口(住民基本台帳）</t>
    </r>
    <r>
      <rPr>
        <b/>
        <sz val="12"/>
        <rFont val="ＭＳ Ｐゴシック"/>
        <family val="3"/>
      </rPr>
      <t>－八本松地区③、志和地区</t>
    </r>
  </si>
  <si>
    <r>
      <t>8．町丁・大字別年齢（5歳階級）別人口(住民基本台帳）</t>
    </r>
    <r>
      <rPr>
        <b/>
        <sz val="12"/>
        <rFont val="ＭＳ Ｐゴシック"/>
        <family val="3"/>
      </rPr>
      <t>－高屋地区①</t>
    </r>
  </si>
  <si>
    <r>
      <t>8．町丁・大字別年齢（5歳階級）別人口（住民基本台帳）</t>
    </r>
    <r>
      <rPr>
        <b/>
        <sz val="12"/>
        <rFont val="ＭＳ Ｐゴシック"/>
        <family val="3"/>
      </rPr>
      <t>－高屋地区②、黒瀬地区①</t>
    </r>
  </si>
  <si>
    <r>
      <t>8．町丁・大字別年齢（5歳階級）別人口（住民基本台帳）</t>
    </r>
    <r>
      <rPr>
        <b/>
        <sz val="12"/>
        <rFont val="ＭＳ Ｐゴシック"/>
        <family val="3"/>
      </rPr>
      <t>－豊栄地区、河内地区</t>
    </r>
  </si>
  <si>
    <r>
      <t>8．町丁・大字別年齢（5歳階級）別人口（住民基本台帳）</t>
    </r>
    <r>
      <rPr>
        <b/>
        <sz val="12"/>
        <rFont val="ＭＳ Ｐゴシック"/>
        <family val="3"/>
      </rPr>
      <t>－安芸津地区、全市</t>
    </r>
  </si>
  <si>
    <t>単位：人</t>
  </si>
  <si>
    <t>西条
大坪町　　　　　</t>
  </si>
  <si>
    <t>西条
御条町　　　　　</t>
  </si>
  <si>
    <t>西条
末広町　　　　　</t>
  </si>
  <si>
    <t>西条町
大沢　　　</t>
  </si>
  <si>
    <t>西条町
森近　　　</t>
  </si>
  <si>
    <t>西条町
吉行　　　</t>
  </si>
  <si>
    <t>鏡山北</t>
  </si>
  <si>
    <t>西条中央　　</t>
  </si>
  <si>
    <t>西条吉行東</t>
  </si>
  <si>
    <t>八本松南</t>
  </si>
  <si>
    <t>八本松東　</t>
  </si>
  <si>
    <t>八本松西</t>
  </si>
  <si>
    <t>高屋町
稲木　　　</t>
  </si>
  <si>
    <t>高屋町
大畠　　　</t>
  </si>
  <si>
    <t>高屋町
杵原　　　</t>
  </si>
  <si>
    <t>高屋町
小谷　　　</t>
  </si>
  <si>
    <t>高屋町
郷　　　　</t>
  </si>
  <si>
    <t>高屋町
貞重　　　</t>
  </si>
  <si>
    <t>高屋町
重兼　　　</t>
  </si>
  <si>
    <t>高屋町
白市　　　</t>
  </si>
  <si>
    <t>高屋町
造賀　　　</t>
  </si>
  <si>
    <t>高屋町
高屋東　　</t>
  </si>
  <si>
    <t>高屋町
高屋堀　　</t>
  </si>
  <si>
    <t>高屋町
中島　　　</t>
  </si>
  <si>
    <t>高屋台</t>
  </si>
  <si>
    <t>黒瀬楢原北</t>
  </si>
  <si>
    <t>黒瀬楢原西</t>
  </si>
  <si>
    <t>黒瀬楢原東</t>
  </si>
  <si>
    <t>入野中山台</t>
  </si>
  <si>
    <t>河内臨空団地</t>
  </si>
  <si>
    <t>河内
地区</t>
  </si>
  <si>
    <t>安芸津
地区</t>
  </si>
  <si>
    <t>二丁目　　　　　</t>
  </si>
  <si>
    <t>三丁目　　　　　</t>
  </si>
  <si>
    <t>一丁目</t>
  </si>
  <si>
    <t>二丁目</t>
  </si>
  <si>
    <t>三丁目　</t>
  </si>
  <si>
    <t>五丁目</t>
  </si>
  <si>
    <t>六丁目</t>
  </si>
  <si>
    <t>七丁目</t>
  </si>
  <si>
    <t>八丁目</t>
  </si>
  <si>
    <t>三丁目</t>
  </si>
  <si>
    <t>四丁目</t>
  </si>
  <si>
    <t>五丁目</t>
  </si>
  <si>
    <t>西条町
上三永　　</t>
  </si>
  <si>
    <t>西条町
郷曽　　　</t>
  </si>
  <si>
    <t>西条町
西条東　　</t>
  </si>
  <si>
    <t>西条町
下見　　　</t>
  </si>
  <si>
    <t>西条町
下三永　　</t>
  </si>
  <si>
    <t>西条町
寺家　　　</t>
  </si>
  <si>
    <t>西条町
助実　　　</t>
  </si>
  <si>
    <t>西条町
田口　　　</t>
  </si>
  <si>
    <t>西条町
土与丸　　</t>
  </si>
  <si>
    <t>西条町
御薗宇　　</t>
  </si>
  <si>
    <t>西条
東北町　　　　　</t>
  </si>
  <si>
    <t>八本松町
飯田　　</t>
  </si>
  <si>
    <t>八本松町
篠　　　</t>
  </si>
  <si>
    <t>八本松町
正力　　</t>
  </si>
  <si>
    <t>八本松町
原　　　</t>
  </si>
  <si>
    <t>八本松町
宗吉　　</t>
  </si>
  <si>
    <t>八本松町
吉川　　</t>
  </si>
  <si>
    <t>八本松町
米満　　</t>
  </si>
  <si>
    <t>志和町
内　　　　</t>
  </si>
  <si>
    <t>志和町
奥屋　　　</t>
  </si>
  <si>
    <t>志和町
冠　　　　</t>
  </si>
  <si>
    <t>志和町
七条椛坂　</t>
  </si>
  <si>
    <t>志和町
志和西　　</t>
  </si>
  <si>
    <t>志和町
志和東　　</t>
  </si>
  <si>
    <t>志和町
志和堀　　</t>
  </si>
  <si>
    <t>志和町
別府　　　</t>
  </si>
  <si>
    <t>志和流通</t>
  </si>
  <si>
    <t>高屋町
宮領　　　</t>
  </si>
  <si>
    <t>高屋高美が丘</t>
  </si>
  <si>
    <t>志和
地区</t>
  </si>
  <si>
    <t>総計</t>
  </si>
  <si>
    <t>一丁目　</t>
  </si>
  <si>
    <t>四丁目</t>
  </si>
  <si>
    <t>一丁目</t>
  </si>
  <si>
    <t>二丁目</t>
  </si>
  <si>
    <t>三丁目</t>
  </si>
  <si>
    <t>2014（平成26）年3月末現在　住民基本台帳</t>
  </si>
  <si>
    <t>90以上</t>
  </si>
  <si>
    <t>高屋高美が丘一丁目</t>
  </si>
  <si>
    <t>高屋高美が丘二丁目</t>
  </si>
  <si>
    <t>高屋高美が丘三丁目</t>
  </si>
  <si>
    <t>高屋高美が丘四丁目</t>
  </si>
  <si>
    <t>高屋高美が丘五丁目</t>
  </si>
  <si>
    <t>高屋高美が丘六丁目</t>
  </si>
  <si>
    <t>高屋高美が丘七丁目</t>
  </si>
  <si>
    <t>高屋高美が丘八丁目</t>
  </si>
  <si>
    <t>高屋高美が丘九丁目</t>
  </si>
  <si>
    <t>0～4</t>
  </si>
  <si>
    <t>5～9</t>
  </si>
  <si>
    <t>5～9</t>
  </si>
  <si>
    <t>5～9</t>
  </si>
  <si>
    <t>0～4</t>
  </si>
  <si>
    <t>5～9</t>
  </si>
  <si>
    <t>六丁目</t>
  </si>
  <si>
    <r>
      <t>8．町丁・大字別年齢（5歳階級）別人口（住民基本台帳）</t>
    </r>
    <r>
      <rPr>
        <b/>
        <sz val="12"/>
        <rFont val="ＭＳ Ｐゴシック"/>
        <family val="3"/>
      </rPr>
      <t>－黒瀬地区②、福富地区</t>
    </r>
  </si>
  <si>
    <t>注　平成24年7月の住民基本台帳法の改正により、外国人登録制度が廃止されたため、平成21年は日本人</t>
  </si>
  <si>
    <t xml:space="preserve">      たため、平成25年からは外国人数が含まれている。</t>
  </si>
  <si>
    <t xml:space="preserve">      している。</t>
  </si>
  <si>
    <t xml:space="preserve">      のみの数値を、平成26年は住民基本台帳の外国人数を除いた数値を表記している。</t>
  </si>
  <si>
    <t>注　平成24年7月の住民基本台帳法の改正により、外国人登録制度が廃止された。ここでは、同一要件で比較</t>
  </si>
  <si>
    <t xml:space="preserve">      するため、平成20年は外国人登録者数を加算した数値を、平成25年は住民基本台帳の外国人 数を含ん</t>
  </si>
  <si>
    <t xml:space="preserve">      数値を表記している。</t>
  </si>
  <si>
    <t>注　平成24年7月の住民基本台帳法の改正により、外国人登録制度が廃止された。</t>
  </si>
  <si>
    <t xml:space="preserve">      ここでは、同一要件で比較するため、平成24年までは外国人登録者数を加算</t>
  </si>
  <si>
    <t xml:space="preserve">      した数値を、平成25年からは住民基本台帳の外国人数を含んだ数値を表記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</si>
</sst>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[$-411]yyyy\(gge\)"/>
    <numFmt numFmtId="179" formatCode="[$-411]yyyy\ \ \ \(gge\)"/>
    <numFmt numFmtId="180" formatCode="[$-411]yyyy\ \ \ \ \ \(gge\)"/>
    <numFmt numFmtId="181" formatCode="[$-411]yyyy\(\ \ e\)"/>
    <numFmt numFmtId="182" formatCode="[$-411]yyyy\(\ \ \ e\)"/>
    <numFmt numFmtId="183" formatCode="[$-411]yyyy\(gg&quot;元&quot;\)"/>
    <numFmt numFmtId="184" formatCode="[$-411]yyyy\(e\)"/>
    <numFmt numFmtId="185" formatCode="[$-411]yyyy\(\ e\)"/>
    <numFmt numFmtId="186" formatCode="[$-411]yyyy\(gg\ e\)"/>
    <numFmt numFmtId="187" formatCode="0;&quot;△ &quot;0"/>
    <numFmt numFmtId="188" formatCode="0.0;&quot;△ &quot;0.0"/>
    <numFmt numFmtId="189" formatCode="mmm\-yyyy"/>
    <numFmt numFmtId="190" formatCode="[$-411]yyyy\(\ \ \ \ e\)"/>
    <numFmt numFmtId="191" formatCode="#,##0;&quot;△ &quot;#,##0"/>
    <numFmt numFmtId="192" formatCode="[$-411]yyyy\(ggge\)&quot;年&quot;"/>
    <numFmt numFmtId="193" formatCode="#,##0_ "/>
    <numFmt numFmtId="194" formatCode="#,###;;\-"/>
    <numFmt numFmtId="195" formatCode="#,##0;\-#,##0;\-"/>
    <numFmt numFmtId="196" formatCode="0_ "/>
    <numFmt numFmtId="197" formatCode="#,##0.0_ "/>
    <numFmt numFmtId="198" formatCode="0.0_ "/>
    <numFmt numFmtId="199" formatCode="#,##0_ ;[Red]\-#,##0\ "/>
    <numFmt numFmtId="200" formatCode="#,###"/>
    <numFmt numFmtId="201" formatCode="[$-411]\(gge\)"/>
    <numFmt numFmtId="202" formatCode="[$-411]\(\ \ e\)"/>
    <numFmt numFmtId="203" formatCode="[$-411]\(gg\ e\)"/>
    <numFmt numFmtId="204" formatCode="[$-411]\(\ \ \ e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2"/>
      <name val="標準明朝"/>
      <family val="1"/>
    </font>
    <font>
      <sz val="6"/>
      <name val="標準明朝"/>
      <family val="1"/>
    </font>
    <font>
      <sz val="14"/>
      <name val="ＭＳ 明朝"/>
      <family val="1"/>
    </font>
    <font>
      <sz val="10"/>
      <name val="標準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0"/>
      <name val="ＦＡ Ｐ 明朝"/>
      <family val="1"/>
    </font>
    <font>
      <sz val="14"/>
      <name val="標準明朝"/>
      <family val="1"/>
    </font>
    <font>
      <sz val="7"/>
      <name val="ＭＳ Ｐ明朝"/>
      <family val="1"/>
    </font>
    <font>
      <b/>
      <sz val="16"/>
      <name val="ＭＳ Ｐゴシック"/>
      <family val="3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thin"/>
    </border>
    <border>
      <left style="hair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hair">
        <color indexed="8"/>
      </left>
      <right>
        <color indexed="63"/>
      </right>
      <top style="medium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double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11" fillId="3" borderId="0" applyNumberFormat="0" applyBorder="0" applyAlignment="0" applyProtection="0"/>
    <xf numFmtId="0" fontId="45" fillId="4" borderId="0" applyNumberFormat="0" applyBorder="0" applyAlignment="0" applyProtection="0"/>
    <xf numFmtId="0" fontId="11" fillId="5" borderId="0" applyNumberFormat="0" applyBorder="0" applyAlignment="0" applyProtection="0"/>
    <xf numFmtId="0" fontId="45" fillId="6" borderId="0" applyNumberFormat="0" applyBorder="0" applyAlignment="0" applyProtection="0"/>
    <xf numFmtId="0" fontId="11" fillId="7" borderId="0" applyNumberFormat="0" applyBorder="0" applyAlignment="0" applyProtection="0"/>
    <xf numFmtId="0" fontId="45" fillId="8" borderId="0" applyNumberFormat="0" applyBorder="0" applyAlignment="0" applyProtection="0"/>
    <xf numFmtId="0" fontId="11" fillId="9" borderId="0" applyNumberFormat="0" applyBorder="0" applyAlignment="0" applyProtection="0"/>
    <xf numFmtId="0" fontId="45" fillId="10" borderId="0" applyNumberFormat="0" applyBorder="0" applyAlignment="0" applyProtection="0"/>
    <xf numFmtId="0" fontId="11" fillId="11" borderId="0" applyNumberFormat="0" applyBorder="0" applyAlignment="0" applyProtection="0"/>
    <xf numFmtId="0" fontId="45" fillId="12" borderId="0" applyNumberFormat="0" applyBorder="0" applyAlignment="0" applyProtection="0"/>
    <xf numFmtId="0" fontId="11" fillId="13" borderId="0" applyNumberFormat="0" applyBorder="0" applyAlignment="0" applyProtection="0"/>
    <xf numFmtId="0" fontId="45" fillId="14" borderId="0" applyNumberFormat="0" applyBorder="0" applyAlignment="0" applyProtection="0"/>
    <xf numFmtId="0" fontId="11" fillId="15" borderId="0" applyNumberFormat="0" applyBorder="0" applyAlignment="0" applyProtection="0"/>
    <xf numFmtId="0" fontId="45" fillId="16" borderId="0" applyNumberFormat="0" applyBorder="0" applyAlignment="0" applyProtection="0"/>
    <xf numFmtId="0" fontId="11" fillId="17" borderId="0" applyNumberFormat="0" applyBorder="0" applyAlignment="0" applyProtection="0"/>
    <xf numFmtId="0" fontId="45" fillId="18" borderId="0" applyNumberFormat="0" applyBorder="0" applyAlignment="0" applyProtection="0"/>
    <xf numFmtId="0" fontId="11" fillId="19" borderId="0" applyNumberFormat="0" applyBorder="0" applyAlignment="0" applyProtection="0"/>
    <xf numFmtId="0" fontId="45" fillId="20" borderId="0" applyNumberFormat="0" applyBorder="0" applyAlignment="0" applyProtection="0"/>
    <xf numFmtId="0" fontId="11" fillId="9" borderId="0" applyNumberFormat="0" applyBorder="0" applyAlignment="0" applyProtection="0"/>
    <xf numFmtId="0" fontId="45" fillId="21" borderId="0" applyNumberFormat="0" applyBorder="0" applyAlignment="0" applyProtection="0"/>
    <xf numFmtId="0" fontId="11" fillId="15" borderId="0" applyNumberFormat="0" applyBorder="0" applyAlignment="0" applyProtection="0"/>
    <xf numFmtId="0" fontId="45" fillId="22" borderId="0" applyNumberFormat="0" applyBorder="0" applyAlignment="0" applyProtection="0"/>
    <xf numFmtId="0" fontId="11" fillId="23" borderId="0" applyNumberFormat="0" applyBorder="0" applyAlignment="0" applyProtection="0"/>
    <xf numFmtId="0" fontId="46" fillId="24" borderId="0" applyNumberFormat="0" applyBorder="0" applyAlignment="0" applyProtection="0"/>
    <xf numFmtId="0" fontId="12" fillId="25" borderId="0" applyNumberFormat="0" applyBorder="0" applyAlignment="0" applyProtection="0"/>
    <xf numFmtId="0" fontId="46" fillId="26" borderId="0" applyNumberFormat="0" applyBorder="0" applyAlignment="0" applyProtection="0"/>
    <xf numFmtId="0" fontId="12" fillId="17" borderId="0" applyNumberFormat="0" applyBorder="0" applyAlignment="0" applyProtection="0"/>
    <xf numFmtId="0" fontId="46" fillId="27" borderId="0" applyNumberFormat="0" applyBorder="0" applyAlignment="0" applyProtection="0"/>
    <xf numFmtId="0" fontId="12" fillId="19" borderId="0" applyNumberFormat="0" applyBorder="0" applyAlignment="0" applyProtection="0"/>
    <xf numFmtId="0" fontId="46" fillId="28" borderId="0" applyNumberFormat="0" applyBorder="0" applyAlignment="0" applyProtection="0"/>
    <xf numFmtId="0" fontId="12" fillId="29" borderId="0" applyNumberFormat="0" applyBorder="0" applyAlignment="0" applyProtection="0"/>
    <xf numFmtId="0" fontId="46" fillId="30" borderId="0" applyNumberFormat="0" applyBorder="0" applyAlignment="0" applyProtection="0"/>
    <xf numFmtId="0" fontId="12" fillId="31" borderId="0" applyNumberFormat="0" applyBorder="0" applyAlignment="0" applyProtection="0"/>
    <xf numFmtId="0" fontId="46" fillId="32" borderId="0" applyNumberFormat="0" applyBorder="0" applyAlignment="0" applyProtection="0"/>
    <xf numFmtId="0" fontId="12" fillId="33" borderId="0" applyNumberFormat="0" applyBorder="0" applyAlignment="0" applyProtection="0"/>
    <xf numFmtId="0" fontId="46" fillId="34" borderId="0" applyNumberFormat="0" applyBorder="0" applyAlignment="0" applyProtection="0"/>
    <xf numFmtId="0" fontId="12" fillId="35" borderId="0" applyNumberFormat="0" applyBorder="0" applyAlignment="0" applyProtection="0"/>
    <xf numFmtId="0" fontId="46" fillId="36" borderId="0" applyNumberFormat="0" applyBorder="0" applyAlignment="0" applyProtection="0"/>
    <xf numFmtId="0" fontId="12" fillId="37" borderId="0" applyNumberFormat="0" applyBorder="0" applyAlignment="0" applyProtection="0"/>
    <xf numFmtId="0" fontId="46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40" borderId="0" applyNumberFormat="0" applyBorder="0" applyAlignment="0" applyProtection="0"/>
    <xf numFmtId="0" fontId="12" fillId="29" borderId="0" applyNumberFormat="0" applyBorder="0" applyAlignment="0" applyProtection="0"/>
    <xf numFmtId="0" fontId="46" fillId="41" borderId="0" applyNumberFormat="0" applyBorder="0" applyAlignment="0" applyProtection="0"/>
    <xf numFmtId="0" fontId="12" fillId="31" borderId="0" applyNumberFormat="0" applyBorder="0" applyAlignment="0" applyProtection="0"/>
    <xf numFmtId="0" fontId="46" fillId="42" borderId="0" applyNumberFormat="0" applyBorder="0" applyAlignment="0" applyProtection="0"/>
    <xf numFmtId="0" fontId="12" fillId="43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4" borderId="1" applyNumberFormat="0" applyAlignment="0" applyProtection="0"/>
    <xf numFmtId="0" fontId="14" fillId="45" borderId="2" applyNumberFormat="0" applyAlignment="0" applyProtection="0"/>
    <xf numFmtId="0" fontId="49" fillId="46" borderId="0" applyNumberFormat="0" applyBorder="0" applyAlignment="0" applyProtection="0"/>
    <xf numFmtId="0" fontId="15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50" fillId="0" borderId="5" applyNumberFormat="0" applyFill="0" applyAlignment="0" applyProtection="0"/>
    <xf numFmtId="0" fontId="16" fillId="0" borderId="6" applyNumberFormat="0" applyFill="0" applyAlignment="0" applyProtection="0"/>
    <xf numFmtId="0" fontId="51" fillId="50" borderId="0" applyNumberFormat="0" applyBorder="0" applyAlignment="0" applyProtection="0"/>
    <xf numFmtId="0" fontId="17" fillId="5" borderId="0" applyNumberFormat="0" applyBorder="0" applyAlignment="0" applyProtection="0"/>
    <xf numFmtId="0" fontId="52" fillId="51" borderId="7" applyNumberFormat="0" applyAlignment="0" applyProtection="0"/>
    <xf numFmtId="0" fontId="18" fillId="52" borderId="8" applyNumberFormat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20" fillId="0" borderId="10" applyNumberFormat="0" applyFill="0" applyAlignment="0" applyProtection="0"/>
    <xf numFmtId="0" fontId="55" fillId="0" borderId="11" applyNumberFormat="0" applyFill="0" applyAlignment="0" applyProtection="0"/>
    <xf numFmtId="0" fontId="21" fillId="0" borderId="12" applyNumberFormat="0" applyFill="0" applyAlignment="0" applyProtection="0"/>
    <xf numFmtId="0" fontId="56" fillId="0" borderId="13" applyNumberFormat="0" applyFill="0" applyAlignment="0" applyProtection="0"/>
    <xf numFmtId="0" fontId="22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23" fillId="0" borderId="16" applyNumberFormat="0" applyFill="0" applyAlignment="0" applyProtection="0"/>
    <xf numFmtId="0" fontId="58" fillId="51" borderId="17" applyNumberFormat="0" applyAlignment="0" applyProtection="0"/>
    <xf numFmtId="0" fontId="24" fillId="52" borderId="18" applyNumberFormat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53" borderId="7" applyNumberFormat="0" applyAlignment="0" applyProtection="0"/>
    <xf numFmtId="0" fontId="26" fillId="13" borderId="8" applyNumberFormat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1" fillId="54" borderId="0" applyNumberFormat="0" applyBorder="0" applyAlignment="0" applyProtection="0"/>
    <xf numFmtId="0" fontId="27" fillId="7" borderId="0" applyNumberFormat="0" applyBorder="0" applyAlignment="0" applyProtection="0"/>
  </cellStyleXfs>
  <cellXfs count="7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19" xfId="0" applyNumberFormat="1" applyFont="1" applyFill="1" applyBorder="1" applyAlignment="1">
      <alignment/>
    </xf>
    <xf numFmtId="38" fontId="4" fillId="0" borderId="0" xfId="80" applyFont="1" applyFill="1" applyBorder="1" applyAlignment="1">
      <alignment horizontal="right"/>
    </xf>
    <xf numFmtId="0" fontId="4" fillId="0" borderId="2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38" fontId="4" fillId="0" borderId="23" xfId="80" applyFont="1" applyFill="1" applyBorder="1" applyAlignment="1">
      <alignment horizontal="right"/>
    </xf>
    <xf numFmtId="38" fontId="4" fillId="0" borderId="24" xfId="8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8" fontId="2" fillId="0" borderId="0" xfId="80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22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9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38" fontId="2" fillId="0" borderId="0" xfId="8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19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9" fillId="0" borderId="21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8" fontId="9" fillId="0" borderId="0" xfId="80" applyFont="1" applyFill="1" applyBorder="1" applyAlignment="1">
      <alignment horizontal="right"/>
    </xf>
    <xf numFmtId="38" fontId="9" fillId="0" borderId="24" xfId="80" applyFont="1" applyFill="1" applyBorder="1" applyAlignment="1">
      <alignment horizontal="right"/>
    </xf>
    <xf numFmtId="0" fontId="10" fillId="0" borderId="3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38" fontId="4" fillId="0" borderId="0" xfId="82" applyFont="1" applyAlignment="1">
      <alignment/>
    </xf>
    <xf numFmtId="191" fontId="4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35" xfId="0" applyFont="1" applyBorder="1" applyAlignment="1">
      <alignment/>
    </xf>
    <xf numFmtId="38" fontId="4" fillId="0" borderId="24" xfId="82" applyFont="1" applyBorder="1" applyAlignment="1">
      <alignment/>
    </xf>
    <xf numFmtId="38" fontId="4" fillId="0" borderId="0" xfId="82" applyFont="1" applyBorder="1" applyAlignment="1">
      <alignment/>
    </xf>
    <xf numFmtId="3" fontId="9" fillId="0" borderId="24" xfId="0" applyNumberFormat="1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38" fontId="4" fillId="0" borderId="36" xfId="82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8" xfId="0" applyFont="1" applyBorder="1" applyAlignment="1">
      <alignment/>
    </xf>
    <xf numFmtId="3" fontId="9" fillId="0" borderId="39" xfId="0" applyNumberFormat="1" applyFont="1" applyBorder="1" applyAlignment="1">
      <alignment/>
    </xf>
    <xf numFmtId="0" fontId="0" fillId="0" borderId="26" xfId="0" applyFont="1" applyBorder="1" applyAlignment="1">
      <alignment/>
    </xf>
    <xf numFmtId="38" fontId="9" fillId="0" borderId="40" xfId="82" applyFont="1" applyBorder="1" applyAlignment="1">
      <alignment/>
    </xf>
    <xf numFmtId="38" fontId="9" fillId="0" borderId="0" xfId="82" applyFont="1" applyBorder="1" applyAlignment="1">
      <alignment/>
    </xf>
    <xf numFmtId="38" fontId="4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0" fontId="4" fillId="0" borderId="29" xfId="0" applyFont="1" applyBorder="1" applyAlignment="1">
      <alignment vertical="center" wrapText="1"/>
    </xf>
    <xf numFmtId="0" fontId="4" fillId="0" borderId="41" xfId="0" applyFont="1" applyBorder="1" applyAlignment="1">
      <alignment/>
    </xf>
    <xf numFmtId="38" fontId="4" fillId="0" borderId="30" xfId="82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38" fontId="2" fillId="0" borderId="0" xfId="82" applyFont="1" applyAlignment="1">
      <alignment/>
    </xf>
    <xf numFmtId="0" fontId="3" fillId="0" borderId="0" xfId="0" applyFont="1" applyAlignment="1">
      <alignment horizontal="center" vertical="center"/>
    </xf>
    <xf numFmtId="38" fontId="3" fillId="0" borderId="0" xfId="82" applyFont="1" applyAlignment="1">
      <alignment/>
    </xf>
    <xf numFmtId="38" fontId="0" fillId="0" borderId="0" xfId="82" applyFont="1" applyAlignment="1">
      <alignment/>
    </xf>
    <xf numFmtId="41" fontId="28" fillId="0" borderId="0" xfId="107" applyNumberFormat="1" applyFont="1">
      <alignment/>
      <protection/>
    </xf>
    <xf numFmtId="41" fontId="28" fillId="0" borderId="0" xfId="107" applyNumberFormat="1" applyFont="1" applyBorder="1">
      <alignment/>
      <protection/>
    </xf>
    <xf numFmtId="41" fontId="4" fillId="0" borderId="0" xfId="107" applyNumberFormat="1" applyFont="1" applyAlignment="1">
      <alignment horizontal="center"/>
      <protection/>
    </xf>
    <xf numFmtId="41" fontId="4" fillId="0" borderId="0" xfId="107" applyNumberFormat="1" applyFont="1">
      <alignment/>
      <protection/>
    </xf>
    <xf numFmtId="41" fontId="2" fillId="0" borderId="0" xfId="107" applyNumberFormat="1" applyFont="1" applyBorder="1" applyAlignment="1">
      <alignment horizontal="right"/>
      <protection/>
    </xf>
    <xf numFmtId="41" fontId="4" fillId="0" borderId="0" xfId="107" applyNumberFormat="1" applyFont="1" applyBorder="1" applyAlignment="1">
      <alignment horizontal="center"/>
      <protection/>
    </xf>
    <xf numFmtId="41" fontId="4" fillId="0" borderId="19" xfId="107" applyNumberFormat="1" applyFont="1" applyBorder="1" applyAlignment="1">
      <alignment horizontal="left" vertical="center" wrapText="1"/>
      <protection/>
    </xf>
    <xf numFmtId="41" fontId="4" fillId="0" borderId="31" xfId="107" applyNumberFormat="1" applyFont="1" applyBorder="1" applyAlignment="1">
      <alignment horizontal="right" vertical="top"/>
      <protection/>
    </xf>
    <xf numFmtId="41" fontId="4" fillId="0" borderId="0" xfId="107" applyNumberFormat="1" applyFont="1" applyBorder="1">
      <alignment/>
      <protection/>
    </xf>
    <xf numFmtId="41" fontId="4" fillId="0" borderId="42" xfId="107" applyNumberFormat="1" applyFont="1" applyBorder="1" applyAlignment="1">
      <alignment horizontal="left"/>
      <protection/>
    </xf>
    <xf numFmtId="41" fontId="4" fillId="0" borderId="43" xfId="107" applyNumberFormat="1" applyFont="1" applyBorder="1" applyAlignment="1">
      <alignment horizontal="left" vertical="center"/>
      <protection/>
    </xf>
    <xf numFmtId="41" fontId="4" fillId="0" borderId="44" xfId="107" applyNumberFormat="1" applyFont="1" applyBorder="1" applyAlignment="1">
      <alignment horizontal="center" vertical="center"/>
      <protection/>
    </xf>
    <xf numFmtId="41" fontId="4" fillId="0" borderId="45" xfId="107" applyNumberFormat="1" applyFont="1" applyBorder="1" applyAlignment="1">
      <alignment horizontal="center" vertical="center"/>
      <protection/>
    </xf>
    <xf numFmtId="41" fontId="4" fillId="0" borderId="46" xfId="107" applyNumberFormat="1" applyFont="1" applyBorder="1" applyAlignment="1">
      <alignment horizontal="center" vertical="center"/>
      <protection/>
    </xf>
    <xf numFmtId="41" fontId="4" fillId="0" borderId="0" xfId="107" applyNumberFormat="1" applyFont="1" applyBorder="1" applyAlignment="1">
      <alignment vertical="center"/>
      <protection/>
    </xf>
    <xf numFmtId="41" fontId="4" fillId="0" borderId="47" xfId="107" applyNumberFormat="1" applyFont="1" applyBorder="1" applyAlignment="1">
      <alignment vertical="center"/>
      <protection/>
    </xf>
    <xf numFmtId="41" fontId="29" fillId="0" borderId="48" xfId="107" applyNumberFormat="1" applyFont="1" applyBorder="1" applyAlignment="1">
      <alignment vertical="center"/>
      <protection/>
    </xf>
    <xf numFmtId="41" fontId="4" fillId="0" borderId="0" xfId="107" applyNumberFormat="1" applyFont="1" applyBorder="1" applyAlignment="1">
      <alignment horizontal="right" vertical="center"/>
      <protection/>
    </xf>
    <xf numFmtId="41" fontId="4" fillId="0" borderId="30" xfId="107" applyNumberFormat="1" applyFont="1" applyBorder="1" applyAlignment="1">
      <alignment vertical="center"/>
      <protection/>
    </xf>
    <xf numFmtId="41" fontId="29" fillId="0" borderId="49" xfId="107" applyNumberFormat="1" applyFont="1" applyBorder="1" applyAlignment="1">
      <alignment vertical="center"/>
      <protection/>
    </xf>
    <xf numFmtId="41" fontId="4" fillId="0" borderId="50" xfId="107" applyNumberFormat="1" applyFont="1" applyBorder="1" applyAlignment="1">
      <alignment vertical="center"/>
      <protection/>
    </xf>
    <xf numFmtId="41" fontId="7" fillId="0" borderId="0" xfId="107" applyNumberFormat="1" applyFont="1" applyBorder="1" applyAlignment="1">
      <alignment horizontal="center"/>
      <protection/>
    </xf>
    <xf numFmtId="41" fontId="7" fillId="0" borderId="0" xfId="107" applyNumberFormat="1" applyFont="1" applyBorder="1">
      <alignment/>
      <protection/>
    </xf>
    <xf numFmtId="41" fontId="7" fillId="0" borderId="0" xfId="107" applyNumberFormat="1" applyFont="1" applyBorder="1" applyAlignment="1">
      <alignment horizontal="right"/>
      <protection/>
    </xf>
    <xf numFmtId="41" fontId="7" fillId="0" borderId="0" xfId="107" applyNumberFormat="1" applyFont="1" applyBorder="1" applyAlignment="1">
      <alignment vertical="center"/>
      <protection/>
    </xf>
    <xf numFmtId="41" fontId="4" fillId="0" borderId="0" xfId="107" applyNumberFormat="1" applyFont="1" applyAlignment="1">
      <alignment vertical="center"/>
      <protection/>
    </xf>
    <xf numFmtId="0" fontId="6" fillId="0" borderId="0" xfId="107" applyFont="1" applyBorder="1">
      <alignment/>
      <protection/>
    </xf>
    <xf numFmtId="0" fontId="2" fillId="0" borderId="0" xfId="107" applyFont="1" applyBorder="1">
      <alignment/>
      <protection/>
    </xf>
    <xf numFmtId="0" fontId="4" fillId="0" borderId="51" xfId="107" applyFont="1" applyBorder="1" applyAlignment="1">
      <alignment horizontal="right"/>
      <protection/>
    </xf>
    <xf numFmtId="0" fontId="4" fillId="0" borderId="52" xfId="107" applyFont="1" applyBorder="1" applyAlignment="1">
      <alignment horizontal="centerContinuous" vertical="center"/>
      <protection/>
    </xf>
    <xf numFmtId="0" fontId="4" fillId="0" borderId="53" xfId="107" applyFont="1" applyBorder="1" applyAlignment="1">
      <alignment horizontal="right"/>
      <protection/>
    </xf>
    <xf numFmtId="192" fontId="4" fillId="0" borderId="54" xfId="107" applyNumberFormat="1" applyFont="1" applyBorder="1" applyAlignment="1">
      <alignment horizontal="center" vertical="center"/>
      <protection/>
    </xf>
    <xf numFmtId="0" fontId="4" fillId="0" borderId="0" xfId="107" applyFont="1">
      <alignment/>
      <protection/>
    </xf>
    <xf numFmtId="0" fontId="4" fillId="0" borderId="55" xfId="107" applyFont="1" applyBorder="1" applyAlignment="1">
      <alignment horizontal="centerContinuous" vertical="center"/>
      <protection/>
    </xf>
    <xf numFmtId="0" fontId="4" fillId="0" borderId="56" xfId="107" applyFont="1" applyBorder="1" applyAlignment="1">
      <alignment horizontal="centerContinuous" vertical="center"/>
      <protection/>
    </xf>
    <xf numFmtId="0" fontId="4" fillId="0" borderId="57" xfId="107" applyFont="1" applyBorder="1" applyAlignment="1">
      <alignment horizontal="centerContinuous" vertical="center"/>
      <protection/>
    </xf>
    <xf numFmtId="0" fontId="4" fillId="0" borderId="0" xfId="107" applyFont="1" applyBorder="1">
      <alignment/>
      <protection/>
    </xf>
    <xf numFmtId="0" fontId="4" fillId="0" borderId="58" xfId="107" applyFont="1" applyBorder="1">
      <alignment/>
      <protection/>
    </xf>
    <xf numFmtId="0" fontId="4" fillId="0" borderId="59" xfId="107" applyFont="1" applyBorder="1">
      <alignment/>
      <protection/>
    </xf>
    <xf numFmtId="0" fontId="4" fillId="0" borderId="60" xfId="107" applyFont="1" applyBorder="1" applyAlignment="1">
      <alignment horizontal="center" vertical="center"/>
      <protection/>
    </xf>
    <xf numFmtId="0" fontId="4" fillId="0" borderId="61" xfId="107" applyFont="1" applyBorder="1" applyAlignment="1">
      <alignment horizontal="center" vertical="center"/>
      <protection/>
    </xf>
    <xf numFmtId="0" fontId="4" fillId="0" borderId="62" xfId="107" applyFont="1" applyBorder="1" applyAlignment="1">
      <alignment horizontal="center" vertical="center"/>
      <protection/>
    </xf>
    <xf numFmtId="0" fontId="4" fillId="0" borderId="42" xfId="107" applyFont="1" applyBorder="1">
      <alignment/>
      <protection/>
    </xf>
    <xf numFmtId="0" fontId="4" fillId="0" borderId="63" xfId="107" applyFont="1" applyBorder="1" applyAlignment="1">
      <alignment horizontal="center" vertical="center"/>
      <protection/>
    </xf>
    <xf numFmtId="0" fontId="4" fillId="0" borderId="64" xfId="107" applyFont="1" applyBorder="1" applyAlignment="1">
      <alignment horizontal="center" vertical="center"/>
      <protection/>
    </xf>
    <xf numFmtId="0" fontId="4" fillId="0" borderId="65" xfId="107" applyFont="1" applyBorder="1" applyAlignment="1">
      <alignment horizontal="center" vertical="center"/>
      <protection/>
    </xf>
    <xf numFmtId="0" fontId="4" fillId="0" borderId="66" xfId="107" applyFont="1" applyBorder="1">
      <alignment/>
      <protection/>
    </xf>
    <xf numFmtId="0" fontId="4" fillId="0" borderId="67" xfId="107" applyFont="1" applyBorder="1">
      <alignment/>
      <protection/>
    </xf>
    <xf numFmtId="0" fontId="4" fillId="0" borderId="68" xfId="107" applyFont="1" applyBorder="1">
      <alignment/>
      <protection/>
    </xf>
    <xf numFmtId="37" fontId="4" fillId="0" borderId="69" xfId="107" applyNumberFormat="1" applyFont="1" applyBorder="1" applyProtection="1">
      <alignment/>
      <protection/>
    </xf>
    <xf numFmtId="188" fontId="4" fillId="0" borderId="70" xfId="107" applyNumberFormat="1" applyFont="1" applyBorder="1" applyAlignment="1" applyProtection="1">
      <alignment horizontal="right"/>
      <protection/>
    </xf>
    <xf numFmtId="188" fontId="4" fillId="0" borderId="0" xfId="107" applyNumberFormat="1" applyFont="1" applyAlignment="1" applyProtection="1">
      <alignment horizontal="right"/>
      <protection/>
    </xf>
    <xf numFmtId="0" fontId="4" fillId="0" borderId="38" xfId="107" applyFont="1" applyBorder="1">
      <alignment/>
      <protection/>
    </xf>
    <xf numFmtId="38" fontId="4" fillId="0" borderId="0" xfId="82" applyFont="1" applyBorder="1" applyAlignment="1">
      <alignment horizontal="right"/>
    </xf>
    <xf numFmtId="37" fontId="4" fillId="0" borderId="0" xfId="107" applyNumberFormat="1" applyFont="1" applyBorder="1" applyProtection="1">
      <alignment/>
      <protection/>
    </xf>
    <xf numFmtId="188" fontId="4" fillId="0" borderId="71" xfId="107" applyNumberFormat="1" applyFont="1" applyBorder="1" applyAlignment="1" applyProtection="1">
      <alignment horizontal="right"/>
      <protection/>
    </xf>
    <xf numFmtId="188" fontId="4" fillId="0" borderId="0" xfId="107" applyNumberFormat="1" applyFont="1" applyBorder="1" applyAlignment="1" applyProtection="1">
      <alignment horizontal="right"/>
      <protection/>
    </xf>
    <xf numFmtId="194" fontId="4" fillId="0" borderId="25" xfId="107" applyNumberFormat="1" applyFont="1" applyBorder="1" applyProtection="1">
      <alignment/>
      <protection/>
    </xf>
    <xf numFmtId="193" fontId="4" fillId="0" borderId="0" xfId="107" applyNumberFormat="1" applyFont="1" applyBorder="1" applyAlignment="1" applyProtection="1">
      <alignment horizontal="right"/>
      <protection/>
    </xf>
    <xf numFmtId="193" fontId="4" fillId="0" borderId="0" xfId="107" applyNumberFormat="1" applyFont="1" applyBorder="1" applyAlignment="1">
      <alignment horizontal="right"/>
      <protection/>
    </xf>
    <xf numFmtId="188" fontId="4" fillId="0" borderId="72" xfId="107" applyNumberFormat="1" applyFont="1" applyBorder="1" applyAlignment="1" applyProtection="1">
      <alignment horizontal="right"/>
      <protection/>
    </xf>
    <xf numFmtId="0" fontId="4" fillId="0" borderId="0" xfId="107" applyFont="1" applyBorder="1" applyAlignment="1">
      <alignment/>
      <protection/>
    </xf>
    <xf numFmtId="193" fontId="4" fillId="0" borderId="0" xfId="107" applyNumberFormat="1" applyFont="1" applyFill="1" applyBorder="1" applyProtection="1">
      <alignment/>
      <protection locked="0"/>
    </xf>
    <xf numFmtId="37" fontId="4" fillId="0" borderId="25" xfId="107" applyNumberFormat="1" applyFont="1" applyBorder="1" applyProtection="1">
      <alignment/>
      <protection/>
    </xf>
    <xf numFmtId="0" fontId="4" fillId="52" borderId="58" xfId="107" applyFont="1" applyFill="1" applyBorder="1" applyAlignment="1">
      <alignment horizontal="distributed"/>
      <protection/>
    </xf>
    <xf numFmtId="193" fontId="4" fillId="52" borderId="0" xfId="107" applyNumberFormat="1" applyFont="1" applyFill="1" applyBorder="1" applyProtection="1">
      <alignment/>
      <protection locked="0"/>
    </xf>
    <xf numFmtId="188" fontId="4" fillId="52" borderId="72" xfId="107" applyNumberFormat="1" applyFont="1" applyFill="1" applyBorder="1" applyAlignment="1" applyProtection="1">
      <alignment horizontal="right"/>
      <protection/>
    </xf>
    <xf numFmtId="188" fontId="4" fillId="52" borderId="0" xfId="107" applyNumberFormat="1" applyFont="1" applyFill="1" applyAlignment="1" applyProtection="1">
      <alignment horizontal="right"/>
      <protection/>
    </xf>
    <xf numFmtId="188" fontId="4" fillId="0" borderId="0" xfId="107" applyNumberFormat="1" applyFont="1">
      <alignment/>
      <protection/>
    </xf>
    <xf numFmtId="193" fontId="4" fillId="0" borderId="0" xfId="107" applyNumberFormat="1" applyFont="1" applyFill="1" applyBorder="1" applyProtection="1">
      <alignment/>
      <protection/>
    </xf>
    <xf numFmtId="0" fontId="4" fillId="0" borderId="25" xfId="107" applyFont="1" applyBorder="1">
      <alignment/>
      <protection/>
    </xf>
    <xf numFmtId="193" fontId="4" fillId="52" borderId="0" xfId="107" applyNumberFormat="1" applyFont="1" applyFill="1" applyBorder="1" applyAlignment="1" applyProtection="1">
      <alignment horizontal="right"/>
      <protection locked="0"/>
    </xf>
    <xf numFmtId="188" fontId="4" fillId="52" borderId="0" xfId="107" applyNumberFormat="1" applyFont="1" applyFill="1" applyBorder="1" applyAlignment="1" applyProtection="1">
      <alignment horizontal="right"/>
      <protection/>
    </xf>
    <xf numFmtId="194" fontId="4" fillId="0" borderId="25" xfId="107" applyNumberFormat="1" applyFont="1" applyBorder="1">
      <alignment/>
      <protection/>
    </xf>
    <xf numFmtId="193" fontId="4" fillId="0" borderId="0" xfId="107" applyNumberFormat="1" applyFont="1" applyFill="1" applyBorder="1" applyAlignment="1" applyProtection="1">
      <alignment horizontal="right"/>
      <protection locked="0"/>
    </xf>
    <xf numFmtId="0" fontId="4" fillId="0" borderId="0" xfId="107" applyFont="1" applyBorder="1" applyAlignment="1">
      <alignment shrinkToFit="1"/>
      <protection/>
    </xf>
    <xf numFmtId="0" fontId="4" fillId="0" borderId="38" xfId="107" applyFont="1" applyBorder="1" applyAlignment="1">
      <alignment shrinkToFit="1"/>
      <protection/>
    </xf>
    <xf numFmtId="0" fontId="4" fillId="0" borderId="58" xfId="107" applyFont="1" applyBorder="1" applyAlignment="1">
      <alignment/>
      <protection/>
    </xf>
    <xf numFmtId="195" fontId="4" fillId="0" borderId="0" xfId="107" applyNumberFormat="1" applyFont="1" applyBorder="1" applyAlignment="1" applyProtection="1">
      <alignment horizontal="right"/>
      <protection/>
    </xf>
    <xf numFmtId="0" fontId="4" fillId="52" borderId="0" xfId="107" applyFont="1" applyFill="1" applyBorder="1" applyAlignment="1">
      <alignment horizontal="distributed"/>
      <protection/>
    </xf>
    <xf numFmtId="194" fontId="4" fillId="52" borderId="25" xfId="107" applyNumberFormat="1" applyFont="1" applyFill="1" applyBorder="1" applyProtection="1">
      <alignment/>
      <protection/>
    </xf>
    <xf numFmtId="193" fontId="4" fillId="0" borderId="0" xfId="107" applyNumberFormat="1" applyFont="1" applyBorder="1" applyProtection="1">
      <alignment/>
      <protection/>
    </xf>
    <xf numFmtId="193" fontId="4" fillId="52" borderId="72" xfId="107" applyNumberFormat="1" applyFont="1" applyFill="1" applyBorder="1" applyProtection="1">
      <alignment/>
      <protection/>
    </xf>
    <xf numFmtId="0" fontId="4" fillId="0" borderId="38" xfId="107" applyFont="1" applyBorder="1" applyAlignment="1">
      <alignment/>
      <protection/>
    </xf>
    <xf numFmtId="0" fontId="4" fillId="52" borderId="38" xfId="107" applyFont="1" applyFill="1" applyBorder="1" applyAlignment="1">
      <alignment horizontal="distributed"/>
      <protection/>
    </xf>
    <xf numFmtId="193" fontId="4" fillId="52" borderId="0" xfId="107" applyNumberFormat="1" applyFont="1" applyFill="1" applyBorder="1" applyProtection="1">
      <alignment/>
      <protection/>
    </xf>
    <xf numFmtId="193" fontId="4" fillId="52" borderId="25" xfId="107" applyNumberFormat="1" applyFont="1" applyFill="1" applyBorder="1" applyAlignment="1" applyProtection="1">
      <alignment horizontal="right"/>
      <protection locked="0"/>
    </xf>
    <xf numFmtId="0" fontId="4" fillId="0" borderId="0" xfId="107" applyFont="1" applyBorder="1" applyAlignment="1">
      <alignment horizontal="distributed"/>
      <protection/>
    </xf>
    <xf numFmtId="194" fontId="4" fillId="52" borderId="25" xfId="107" applyNumberFormat="1" applyFont="1" applyFill="1" applyBorder="1">
      <alignment/>
      <protection/>
    </xf>
    <xf numFmtId="176" fontId="4" fillId="52" borderId="72" xfId="107" applyNumberFormat="1" applyFont="1" applyFill="1" applyBorder="1" applyAlignment="1" applyProtection="1">
      <alignment horizontal="right"/>
      <protection/>
    </xf>
    <xf numFmtId="176" fontId="4" fillId="52" borderId="0" xfId="107" applyNumberFormat="1" applyFont="1" applyFill="1" applyBorder="1" applyAlignment="1" applyProtection="1">
      <alignment horizontal="right"/>
      <protection/>
    </xf>
    <xf numFmtId="0" fontId="2" fillId="0" borderId="0" xfId="107" applyFont="1" applyAlignment="1">
      <alignment horizontal="right"/>
      <protection/>
    </xf>
    <xf numFmtId="0" fontId="7" fillId="0" borderId="0" xfId="107" applyFont="1" applyAlignment="1">
      <alignment horizontal="right"/>
      <protection/>
    </xf>
    <xf numFmtId="0" fontId="7" fillId="0" borderId="0" xfId="106" applyFont="1" applyBorder="1" applyAlignment="1">
      <alignment/>
      <protection/>
    </xf>
    <xf numFmtId="0" fontId="7" fillId="0" borderId="0" xfId="105" applyFont="1" applyBorder="1" applyAlignment="1">
      <alignment/>
      <protection/>
    </xf>
    <xf numFmtId="37" fontId="4" fillId="52" borderId="0" xfId="107" applyNumberFormat="1" applyFont="1" applyFill="1" applyBorder="1" applyProtection="1">
      <alignment/>
      <protection/>
    </xf>
    <xf numFmtId="188" fontId="4" fillId="52" borderId="71" xfId="107" applyNumberFormat="1" applyFont="1" applyFill="1" applyBorder="1" applyAlignment="1" applyProtection="1">
      <alignment horizontal="right"/>
      <protection/>
    </xf>
    <xf numFmtId="0" fontId="7" fillId="0" borderId="0" xfId="106" applyFont="1" applyAlignment="1">
      <alignment/>
      <protection/>
    </xf>
    <xf numFmtId="37" fontId="4" fillId="52" borderId="25" xfId="107" applyNumberFormat="1" applyFont="1" applyFill="1" applyBorder="1" applyProtection="1">
      <alignment/>
      <protection/>
    </xf>
    <xf numFmtId="0" fontId="4" fillId="0" borderId="0" xfId="107" applyFont="1" applyFill="1" applyBorder="1" applyAlignment="1">
      <alignment horizontal="distributed"/>
      <protection/>
    </xf>
    <xf numFmtId="37" fontId="4" fillId="0" borderId="0" xfId="107" applyNumberFormat="1" applyFont="1" applyFill="1" applyBorder="1" applyProtection="1">
      <alignment/>
      <protection/>
    </xf>
    <xf numFmtId="176" fontId="4" fillId="0" borderId="0" xfId="107" applyNumberFormat="1" applyFont="1" applyFill="1" applyBorder="1" applyAlignment="1" applyProtection="1">
      <alignment horizontal="right"/>
      <protection/>
    </xf>
    <xf numFmtId="0" fontId="7" fillId="0" borderId="0" xfId="107" applyFont="1" applyBorder="1" applyAlignment="1">
      <alignment horizontal="right"/>
      <protection/>
    </xf>
    <xf numFmtId="0" fontId="28" fillId="0" borderId="0" xfId="108" applyFont="1" applyAlignment="1">
      <alignment vertical="center"/>
      <protection/>
    </xf>
    <xf numFmtId="0" fontId="2" fillId="0" borderId="0" xfId="108" applyFont="1" applyAlignment="1">
      <alignment vertical="center"/>
      <protection/>
    </xf>
    <xf numFmtId="0" fontId="7" fillId="0" borderId="0" xfId="108" applyFont="1" applyAlignment="1">
      <alignment horizontal="right" vertical="center"/>
      <protection/>
    </xf>
    <xf numFmtId="0" fontId="4" fillId="0" borderId="73" xfId="108" applyFont="1" applyBorder="1" applyAlignment="1">
      <alignment horizontal="center" vertical="center"/>
      <protection/>
    </xf>
    <xf numFmtId="0" fontId="4" fillId="0" borderId="74" xfId="108" applyFont="1" applyBorder="1" applyAlignment="1">
      <alignment horizontal="center" vertical="center"/>
      <protection/>
    </xf>
    <xf numFmtId="0" fontId="4" fillId="0" borderId="75" xfId="108" applyFont="1" applyBorder="1" applyAlignment="1">
      <alignment horizontal="center" vertical="center"/>
      <protection/>
    </xf>
    <xf numFmtId="0" fontId="4" fillId="0" borderId="76" xfId="108" applyFont="1" applyBorder="1" applyAlignment="1">
      <alignment horizontal="center" vertical="center"/>
      <protection/>
    </xf>
    <xf numFmtId="0" fontId="4" fillId="0" borderId="77" xfId="108" applyFont="1" applyBorder="1" applyAlignment="1">
      <alignment horizontal="center" vertical="center"/>
      <protection/>
    </xf>
    <xf numFmtId="0" fontId="4" fillId="0" borderId="0" xfId="108" applyFont="1" applyAlignment="1">
      <alignment vertical="center"/>
      <protection/>
    </xf>
    <xf numFmtId="0" fontId="4" fillId="0" borderId="58" xfId="108" applyFont="1" applyBorder="1" applyAlignment="1">
      <alignment horizontal="center" vertical="center"/>
      <protection/>
    </xf>
    <xf numFmtId="0" fontId="4" fillId="0" borderId="0" xfId="108" applyFont="1" applyBorder="1" applyAlignment="1">
      <alignment horizontal="center" vertical="center"/>
      <protection/>
    </xf>
    <xf numFmtId="0" fontId="4" fillId="0" borderId="78" xfId="108" applyFont="1" applyBorder="1" applyAlignment="1">
      <alignment horizontal="center" vertical="center"/>
      <protection/>
    </xf>
    <xf numFmtId="0" fontId="29" fillId="0" borderId="58" xfId="108" applyFont="1" applyBorder="1" applyAlignment="1">
      <alignment horizontal="center" vertical="center"/>
      <protection/>
    </xf>
    <xf numFmtId="193" fontId="29" fillId="0" borderId="0" xfId="108" applyNumberFormat="1" applyFont="1" applyBorder="1" applyAlignment="1" applyProtection="1">
      <alignment vertical="center"/>
      <protection/>
    </xf>
    <xf numFmtId="193" fontId="29" fillId="0" borderId="0" xfId="108" applyNumberFormat="1" applyFont="1" applyAlignment="1" applyProtection="1">
      <alignment vertical="center"/>
      <protection/>
    </xf>
    <xf numFmtId="193" fontId="29" fillId="0" borderId="78" xfId="108" applyNumberFormat="1" applyFont="1" applyBorder="1" applyAlignment="1">
      <alignment horizontal="center" vertical="center"/>
      <protection/>
    </xf>
    <xf numFmtId="0" fontId="29" fillId="0" borderId="78" xfId="108" applyFont="1" applyBorder="1" applyAlignment="1">
      <alignment horizontal="center" vertical="center"/>
      <protection/>
    </xf>
    <xf numFmtId="177" fontId="29" fillId="0" borderId="0" xfId="108" applyNumberFormat="1" applyFont="1" applyAlignment="1" applyProtection="1">
      <alignment vertical="center"/>
      <protection/>
    </xf>
    <xf numFmtId="0" fontId="9" fillId="0" borderId="0" xfId="108" applyFont="1" applyAlignment="1">
      <alignment vertical="center"/>
      <protection/>
    </xf>
    <xf numFmtId="193" fontId="4" fillId="0" borderId="0" xfId="108" applyNumberFormat="1" applyFont="1" applyBorder="1" applyAlignment="1" applyProtection="1">
      <alignment vertical="center"/>
      <protection/>
    </xf>
    <xf numFmtId="193" fontId="4" fillId="0" borderId="0" xfId="108" applyNumberFormat="1" applyFont="1" applyAlignment="1" applyProtection="1">
      <alignment vertical="center"/>
      <protection/>
    </xf>
    <xf numFmtId="193" fontId="4" fillId="0" borderId="78" xfId="108" applyNumberFormat="1" applyFont="1" applyBorder="1" applyAlignment="1">
      <alignment horizontal="center" vertical="center"/>
      <protection/>
    </xf>
    <xf numFmtId="177" fontId="2" fillId="0" borderId="0" xfId="108" applyNumberFormat="1" applyFont="1" applyAlignment="1" applyProtection="1">
      <alignment vertical="center"/>
      <protection/>
    </xf>
    <xf numFmtId="177" fontId="4" fillId="0" borderId="0" xfId="108" applyNumberFormat="1" applyFont="1" applyAlignment="1" applyProtection="1">
      <alignment vertical="center"/>
      <protection/>
    </xf>
    <xf numFmtId="0" fontId="2" fillId="0" borderId="78" xfId="108" applyFont="1" applyBorder="1" applyAlignment="1">
      <alignment horizontal="center" vertical="center"/>
      <protection/>
    </xf>
    <xf numFmtId="0" fontId="29" fillId="0" borderId="79" xfId="108" applyFont="1" applyBorder="1" applyAlignment="1">
      <alignment horizontal="center" vertical="center"/>
      <protection/>
    </xf>
    <xf numFmtId="177" fontId="29" fillId="0" borderId="80" xfId="108" applyNumberFormat="1" applyFont="1" applyBorder="1" applyAlignment="1" applyProtection="1">
      <alignment vertical="center"/>
      <protection/>
    </xf>
    <xf numFmtId="37" fontId="2" fillId="0" borderId="0" xfId="108" applyNumberFormat="1" applyFont="1" applyBorder="1" applyAlignment="1" applyProtection="1">
      <alignment vertical="center"/>
      <protection/>
    </xf>
    <xf numFmtId="0" fontId="4" fillId="0" borderId="78" xfId="108" applyFont="1" applyBorder="1" applyAlignment="1">
      <alignment horizontal="right" vertical="center"/>
      <protection/>
    </xf>
    <xf numFmtId="197" fontId="4" fillId="0" borderId="0" xfId="108" applyNumberFormat="1" applyFont="1" applyBorder="1" applyAlignment="1" applyProtection="1">
      <alignment vertical="center"/>
      <protection/>
    </xf>
    <xf numFmtId="176" fontId="4" fillId="0" borderId="0" xfId="108" applyNumberFormat="1" applyFont="1" applyBorder="1" applyAlignment="1" applyProtection="1">
      <alignment vertical="center"/>
      <protection/>
    </xf>
    <xf numFmtId="0" fontId="4" fillId="0" borderId="78" xfId="108" applyFont="1" applyBorder="1" applyAlignment="1">
      <alignment horizontal="center" vertical="center" shrinkToFit="1"/>
      <protection/>
    </xf>
    <xf numFmtId="0" fontId="40" fillId="0" borderId="0" xfId="108" applyFont="1" applyAlignment="1">
      <alignment vertical="center"/>
      <protection/>
    </xf>
    <xf numFmtId="0" fontId="4" fillId="0" borderId="81" xfId="108" applyFont="1" applyBorder="1" applyAlignment="1">
      <alignment vertical="center"/>
      <protection/>
    </xf>
    <xf numFmtId="193" fontId="29" fillId="0" borderId="82" xfId="108" applyNumberFormat="1" applyFont="1" applyBorder="1" applyAlignment="1" applyProtection="1">
      <alignment vertical="center"/>
      <protection/>
    </xf>
    <xf numFmtId="0" fontId="4" fillId="0" borderId="83" xfId="108" applyFont="1" applyBorder="1" applyAlignment="1">
      <alignment vertical="center"/>
      <protection/>
    </xf>
    <xf numFmtId="0" fontId="4" fillId="0" borderId="84" xfId="108" applyFont="1" applyBorder="1" applyAlignment="1">
      <alignment vertical="center"/>
      <protection/>
    </xf>
    <xf numFmtId="0" fontId="4" fillId="0" borderId="84" xfId="108" applyFont="1" applyBorder="1" applyAlignment="1">
      <alignment horizontal="right" vertical="center"/>
      <protection/>
    </xf>
    <xf numFmtId="176" fontId="4" fillId="0" borderId="83" xfId="108" applyNumberFormat="1" applyFont="1" applyBorder="1" applyAlignment="1" applyProtection="1">
      <alignment vertical="center"/>
      <protection/>
    </xf>
    <xf numFmtId="0" fontId="28" fillId="0" borderId="0" xfId="108" applyFont="1" applyAlignment="1">
      <alignment/>
      <protection/>
    </xf>
    <xf numFmtId="0" fontId="2" fillId="0" borderId="0" xfId="108" applyFont="1" applyAlignment="1">
      <alignment/>
      <protection/>
    </xf>
    <xf numFmtId="0" fontId="2" fillId="0" borderId="0" xfId="108" applyFont="1" applyAlignment="1">
      <alignment horizontal="centerContinuous"/>
      <protection/>
    </xf>
    <xf numFmtId="0" fontId="7" fillId="0" borderId="0" xfId="108" applyFont="1" applyAlignment="1">
      <alignment horizontal="right"/>
      <protection/>
    </xf>
    <xf numFmtId="0" fontId="4" fillId="0" borderId="0" xfId="108" applyFont="1" applyAlignment="1">
      <alignment horizontal="left" vertical="center"/>
      <protection/>
    </xf>
    <xf numFmtId="0" fontId="4" fillId="0" borderId="0" xfId="108" applyFont="1" applyAlignment="1">
      <alignment horizontal="right" vertical="center"/>
      <protection/>
    </xf>
    <xf numFmtId="0" fontId="4" fillId="0" borderId="0" xfId="108" applyFont="1" applyAlignment="1">
      <alignment horizontal="center" vertical="center"/>
      <protection/>
    </xf>
    <xf numFmtId="0" fontId="2" fillId="0" borderId="0" xfId="108" applyFont="1" applyAlignment="1">
      <alignment horizontal="right" vertical="center"/>
      <protection/>
    </xf>
    <xf numFmtId="0" fontId="4" fillId="0" borderId="85" xfId="108" applyFont="1" applyBorder="1" applyAlignment="1">
      <alignment horizontal="center" vertical="center"/>
      <protection/>
    </xf>
    <xf numFmtId="0" fontId="4" fillId="0" borderId="86" xfId="108" applyFont="1" applyBorder="1" applyAlignment="1">
      <alignment horizontal="center" vertical="center"/>
      <protection/>
    </xf>
    <xf numFmtId="0" fontId="4" fillId="0" borderId="87" xfId="108" applyFont="1" applyBorder="1" applyAlignment="1">
      <alignment horizontal="center" vertical="center"/>
      <protection/>
    </xf>
    <xf numFmtId="0" fontId="4" fillId="0" borderId="88" xfId="108" applyFont="1" applyBorder="1" applyAlignment="1">
      <alignment horizontal="center" vertical="center"/>
      <protection/>
    </xf>
    <xf numFmtId="0" fontId="4" fillId="0" borderId="89" xfId="108" applyFont="1" applyBorder="1" applyAlignment="1">
      <alignment horizontal="center" vertical="center"/>
      <protection/>
    </xf>
    <xf numFmtId="0" fontId="4" fillId="0" borderId="90" xfId="108" applyFont="1" applyBorder="1" applyAlignment="1">
      <alignment horizontal="center" vertical="center"/>
      <protection/>
    </xf>
    <xf numFmtId="0" fontId="29" fillId="0" borderId="38" xfId="108" applyFont="1" applyBorder="1" applyAlignment="1">
      <alignment horizontal="center" vertical="center"/>
      <protection/>
    </xf>
    <xf numFmtId="193" fontId="29" fillId="0" borderId="0" xfId="113" applyNumberFormat="1" applyFont="1" applyBorder="1" applyAlignment="1">
      <alignment vertical="center"/>
      <protection/>
    </xf>
    <xf numFmtId="193" fontId="29" fillId="0" borderId="91" xfId="108" applyNumberFormat="1" applyFont="1" applyBorder="1" applyAlignment="1">
      <alignment horizontal="center" vertical="center"/>
      <protection/>
    </xf>
    <xf numFmtId="193" fontId="29" fillId="0" borderId="0" xfId="113" applyNumberFormat="1" applyFont="1" applyFill="1" applyBorder="1" applyAlignment="1">
      <alignment vertical="center"/>
      <protection/>
    </xf>
    <xf numFmtId="0" fontId="29" fillId="0" borderId="91" xfId="108" applyFont="1" applyBorder="1" applyAlignment="1">
      <alignment horizontal="center" vertical="center"/>
      <protection/>
    </xf>
    <xf numFmtId="0" fontId="29" fillId="0" borderId="0" xfId="108" applyFont="1" applyAlignment="1">
      <alignment vertical="center"/>
      <protection/>
    </xf>
    <xf numFmtId="0" fontId="4" fillId="0" borderId="38" xfId="108" applyFont="1" applyBorder="1" applyAlignment="1">
      <alignment horizontal="center" vertical="center"/>
      <protection/>
    </xf>
    <xf numFmtId="193" fontId="4" fillId="0" borderId="0" xfId="113" applyNumberFormat="1" applyFont="1" applyBorder="1" applyAlignment="1">
      <alignment vertical="center"/>
      <protection/>
    </xf>
    <xf numFmtId="193" fontId="4" fillId="0" borderId="38" xfId="113" applyNumberFormat="1" applyFont="1" applyBorder="1" applyAlignment="1">
      <alignment vertical="center"/>
      <protection/>
    </xf>
    <xf numFmtId="193" fontId="4" fillId="0" borderId="91" xfId="108" applyNumberFormat="1" applyFont="1" applyBorder="1" applyAlignment="1">
      <alignment horizontal="center" vertical="center"/>
      <protection/>
    </xf>
    <xf numFmtId="193" fontId="4" fillId="0" borderId="0" xfId="113" applyNumberFormat="1" applyFont="1" applyFill="1" applyBorder="1" applyAlignment="1">
      <alignment vertical="center"/>
      <protection/>
    </xf>
    <xf numFmtId="193" fontId="4" fillId="0" borderId="38" xfId="113" applyNumberFormat="1" applyFont="1" applyFill="1" applyBorder="1" applyAlignment="1">
      <alignment vertical="center"/>
      <protection/>
    </xf>
    <xf numFmtId="0" fontId="4" fillId="0" borderId="91" xfId="108" applyFont="1" applyBorder="1" applyAlignment="1">
      <alignment horizontal="center" vertical="center"/>
      <protection/>
    </xf>
    <xf numFmtId="196" fontId="29" fillId="0" borderId="0" xfId="113" applyNumberFormat="1" applyFont="1" applyBorder="1" applyAlignment="1">
      <alignment vertical="center"/>
      <protection/>
    </xf>
    <xf numFmtId="193" fontId="4" fillId="0" borderId="38" xfId="108" applyNumberFormat="1" applyFont="1" applyBorder="1" applyAlignment="1" applyProtection="1">
      <alignment vertical="center"/>
      <protection/>
    </xf>
    <xf numFmtId="193" fontId="29" fillId="0" borderId="38" xfId="113" applyNumberFormat="1" applyFont="1" applyBorder="1" applyAlignment="1">
      <alignment vertical="center"/>
      <protection/>
    </xf>
    <xf numFmtId="193" fontId="4" fillId="0" borderId="0" xfId="110" applyNumberFormat="1" applyFont="1" applyBorder="1" applyAlignment="1">
      <alignment vertical="center"/>
      <protection/>
    </xf>
    <xf numFmtId="193" fontId="29" fillId="0" borderId="38" xfId="113" applyNumberFormat="1" applyFont="1" applyFill="1" applyBorder="1" applyAlignment="1">
      <alignment vertical="center"/>
      <protection/>
    </xf>
    <xf numFmtId="0" fontId="9" fillId="0" borderId="91" xfId="108" applyFont="1" applyBorder="1" applyAlignment="1">
      <alignment horizontal="center" vertical="center"/>
      <protection/>
    </xf>
    <xf numFmtId="193" fontId="9" fillId="0" borderId="0" xfId="108" applyNumberFormat="1" applyFont="1" applyBorder="1" applyAlignment="1" applyProtection="1">
      <alignment vertical="center"/>
      <protection/>
    </xf>
    <xf numFmtId="0" fontId="9" fillId="0" borderId="92" xfId="108" applyFont="1" applyBorder="1" applyAlignment="1">
      <alignment horizontal="center" vertical="center"/>
      <protection/>
    </xf>
    <xf numFmtId="37" fontId="9" fillId="0" borderId="24" xfId="108" applyNumberFormat="1" applyFont="1" applyBorder="1" applyAlignment="1" applyProtection="1">
      <alignment vertical="center"/>
      <protection/>
    </xf>
    <xf numFmtId="0" fontId="29" fillId="0" borderId="93" xfId="108" applyFont="1" applyBorder="1" applyAlignment="1">
      <alignment horizontal="center" vertical="center"/>
      <protection/>
    </xf>
    <xf numFmtId="193" fontId="29" fillId="0" borderId="94" xfId="108" applyNumberFormat="1" applyFont="1" applyBorder="1" applyAlignment="1" applyProtection="1">
      <alignment vertical="center"/>
      <protection/>
    </xf>
    <xf numFmtId="37" fontId="9" fillId="0" borderId="0" xfId="108" applyNumberFormat="1" applyFont="1" applyBorder="1" applyAlignment="1" applyProtection="1">
      <alignment vertical="center"/>
      <protection/>
    </xf>
    <xf numFmtId="37" fontId="4" fillId="0" borderId="0" xfId="108" applyNumberFormat="1" applyFont="1" applyBorder="1" applyAlignment="1" applyProtection="1">
      <alignment vertical="center"/>
      <protection/>
    </xf>
    <xf numFmtId="198" fontId="4" fillId="0" borderId="0" xfId="108" applyNumberFormat="1" applyFont="1" applyBorder="1" applyAlignment="1" applyProtection="1">
      <alignment vertical="center"/>
      <protection/>
    </xf>
    <xf numFmtId="0" fontId="4" fillId="0" borderId="83" xfId="108" applyFont="1" applyBorder="1" applyAlignment="1">
      <alignment horizontal="center" vertical="center"/>
      <protection/>
    </xf>
    <xf numFmtId="0" fontId="4" fillId="0" borderId="82" xfId="108" applyFont="1" applyBorder="1" applyAlignment="1">
      <alignment vertical="center"/>
      <protection/>
    </xf>
    <xf numFmtId="0" fontId="4" fillId="0" borderId="84" xfId="108" applyFont="1" applyBorder="1" applyAlignment="1">
      <alignment horizontal="center" vertical="center"/>
      <protection/>
    </xf>
    <xf numFmtId="0" fontId="4" fillId="0" borderId="95" xfId="108" applyFont="1" applyBorder="1" applyAlignment="1">
      <alignment vertical="center"/>
      <protection/>
    </xf>
    <xf numFmtId="0" fontId="4" fillId="0" borderId="96" xfId="108" applyFont="1" applyBorder="1" applyAlignment="1">
      <alignment horizontal="center" vertical="center"/>
      <protection/>
    </xf>
    <xf numFmtId="176" fontId="4" fillId="0" borderId="30" xfId="108" applyNumberFormat="1" applyFont="1" applyBorder="1" applyAlignment="1" applyProtection="1">
      <alignment vertical="center"/>
      <protection/>
    </xf>
    <xf numFmtId="0" fontId="40" fillId="0" borderId="0" xfId="109" applyFont="1">
      <alignment vertical="center"/>
      <protection/>
    </xf>
    <xf numFmtId="0" fontId="3" fillId="0" borderId="30" xfId="109" applyFont="1" applyBorder="1">
      <alignment vertical="center"/>
      <protection/>
    </xf>
    <xf numFmtId="0" fontId="3" fillId="0" borderId="30" xfId="109" applyFont="1" applyBorder="1" applyAlignment="1">
      <alignment horizontal="left" vertical="center"/>
      <protection/>
    </xf>
    <xf numFmtId="0" fontId="2" fillId="0" borderId="30" xfId="109" applyFont="1" applyBorder="1" applyAlignment="1">
      <alignment horizontal="right" vertical="center"/>
      <protection/>
    </xf>
    <xf numFmtId="0" fontId="3" fillId="0" borderId="0" xfId="109" applyFont="1">
      <alignment vertical="center"/>
      <protection/>
    </xf>
    <xf numFmtId="0" fontId="41" fillId="0" borderId="31" xfId="109" applyFont="1" applyBorder="1" applyAlignment="1">
      <alignment horizontal="right" vertical="center"/>
      <protection/>
    </xf>
    <xf numFmtId="0" fontId="41" fillId="0" borderId="43" xfId="109" applyFont="1" applyBorder="1" applyAlignment="1">
      <alignment horizontal="left" vertical="center"/>
      <protection/>
    </xf>
    <xf numFmtId="38" fontId="4" fillId="0" borderId="38" xfId="85" applyFont="1" applyBorder="1" applyAlignment="1">
      <alignment horizontal="center" vertical="center"/>
    </xf>
    <xf numFmtId="199" fontId="4" fillId="0" borderId="0" xfId="85" applyNumberFormat="1" applyFont="1" applyAlignment="1">
      <alignment horizontal="right" vertical="center"/>
    </xf>
    <xf numFmtId="199" fontId="4" fillId="0" borderId="0" xfId="85" applyNumberFormat="1" applyFont="1" applyBorder="1" applyAlignment="1">
      <alignment horizontal="right" vertical="center"/>
    </xf>
    <xf numFmtId="41" fontId="4" fillId="0" borderId="0" xfId="85" applyNumberFormat="1" applyFont="1" applyAlignment="1">
      <alignment horizontal="right" vertical="center"/>
    </xf>
    <xf numFmtId="38" fontId="4" fillId="0" borderId="96" xfId="85" applyFont="1" applyBorder="1" applyAlignment="1">
      <alignment horizontal="center" vertical="center"/>
    </xf>
    <xf numFmtId="0" fontId="3" fillId="0" borderId="97" xfId="109" applyFont="1" applyBorder="1">
      <alignment vertical="center"/>
      <protection/>
    </xf>
    <xf numFmtId="0" fontId="3" fillId="0" borderId="97" xfId="109" applyFont="1" applyBorder="1" applyAlignment="1">
      <alignment horizontal="left" vertical="center"/>
      <protection/>
    </xf>
    <xf numFmtId="199" fontId="4" fillId="0" borderId="30" xfId="85" applyNumberFormat="1" applyFont="1" applyBorder="1" applyAlignment="1">
      <alignment horizontal="right" vertical="center"/>
    </xf>
    <xf numFmtId="0" fontId="7" fillId="0" borderId="0" xfId="109" applyFont="1" applyBorder="1" applyAlignment="1">
      <alignment/>
      <protection/>
    </xf>
    <xf numFmtId="0" fontId="7" fillId="0" borderId="0" xfId="109" applyFont="1" applyBorder="1" applyAlignment="1">
      <alignment horizontal="left"/>
      <protection/>
    </xf>
    <xf numFmtId="38" fontId="7" fillId="0" borderId="0" xfId="85" applyFont="1" applyBorder="1" applyAlignment="1">
      <alignment horizontal="right"/>
    </xf>
    <xf numFmtId="0" fontId="7" fillId="0" borderId="0" xfId="109" applyFont="1" applyAlignment="1">
      <alignment/>
      <protection/>
    </xf>
    <xf numFmtId="0" fontId="0" fillId="0" borderId="0" xfId="109" applyFont="1">
      <alignment vertical="center"/>
      <protection/>
    </xf>
    <xf numFmtId="38" fontId="42" fillId="0" borderId="44" xfId="85" applyFont="1" applyBorder="1" applyAlignment="1">
      <alignment horizontal="center" vertical="center" wrapText="1"/>
    </xf>
    <xf numFmtId="38" fontId="42" fillId="0" borderId="44" xfId="85" applyFont="1" applyBorder="1" applyAlignment="1">
      <alignment horizontal="center" vertical="center"/>
    </xf>
    <xf numFmtId="38" fontId="42" fillId="0" borderId="46" xfId="85" applyFont="1" applyBorder="1" applyAlignment="1">
      <alignment horizontal="center" vertical="center"/>
    </xf>
    <xf numFmtId="193" fontId="4" fillId="0" borderId="0" xfId="85" applyNumberFormat="1" applyFont="1" applyBorder="1" applyAlignment="1">
      <alignment horizontal="right" vertical="center"/>
    </xf>
    <xf numFmtId="193" fontId="4" fillId="0" borderId="0" xfId="85" applyNumberFormat="1" applyFont="1" applyAlignment="1">
      <alignment horizontal="right" vertical="center"/>
    </xf>
    <xf numFmtId="193" fontId="4" fillId="0" borderId="30" xfId="85" applyNumberFormat="1" applyFont="1" applyBorder="1" applyAlignment="1">
      <alignment horizontal="right" vertical="center"/>
    </xf>
    <xf numFmtId="38" fontId="42" fillId="0" borderId="98" xfId="85" applyFont="1" applyBorder="1" applyAlignment="1">
      <alignment horizontal="center" vertical="center"/>
    </xf>
    <xf numFmtId="38" fontId="39" fillId="0" borderId="30" xfId="85" applyFont="1" applyBorder="1" applyAlignment="1">
      <alignment horizontal="left"/>
    </xf>
    <xf numFmtId="0" fontId="3" fillId="0" borderId="0" xfId="109" applyFont="1" applyBorder="1" applyAlignment="1">
      <alignment horizontal="left" vertical="center"/>
      <protection/>
    </xf>
    <xf numFmtId="0" fontId="9" fillId="0" borderId="0" xfId="109" applyFont="1" applyBorder="1" applyAlignment="1">
      <alignment horizontal="center" vertical="center"/>
      <protection/>
    </xf>
    <xf numFmtId="38" fontId="34" fillId="0" borderId="0" xfId="85" applyFont="1" applyBorder="1" applyAlignment="1">
      <alignment wrapText="1"/>
    </xf>
    <xf numFmtId="38" fontId="29" fillId="0" borderId="0" xfId="85" applyFont="1" applyAlignment="1">
      <alignment vertical="center"/>
    </xf>
    <xf numFmtId="196" fontId="29" fillId="0" borderId="0" xfId="85" applyNumberFormat="1" applyFont="1" applyBorder="1" applyAlignment="1">
      <alignment/>
    </xf>
    <xf numFmtId="38" fontId="29" fillId="0" borderId="30" xfId="85" applyFont="1" applyBorder="1" applyAlignment="1">
      <alignment vertical="center"/>
    </xf>
    <xf numFmtId="193" fontId="9" fillId="0" borderId="0" xfId="85" applyNumberFormat="1" applyFont="1" applyBorder="1" applyAlignment="1">
      <alignment horizontal="right"/>
    </xf>
    <xf numFmtId="199" fontId="4" fillId="0" borderId="0" xfId="85" applyNumberFormat="1" applyFont="1" applyAlignment="1">
      <alignment vertical="center"/>
    </xf>
    <xf numFmtId="199" fontId="4" fillId="0" borderId="0" xfId="85" applyNumberFormat="1" applyFont="1" applyBorder="1" applyAlignment="1">
      <alignment vertical="center"/>
    </xf>
    <xf numFmtId="199" fontId="4" fillId="0" borderId="30" xfId="85" applyNumberFormat="1" applyFont="1" applyBorder="1" applyAlignment="1">
      <alignment vertical="center"/>
    </xf>
    <xf numFmtId="38" fontId="42" fillId="0" borderId="99" xfId="85" applyFont="1" applyBorder="1" applyAlignment="1">
      <alignment horizontal="center" vertical="center"/>
    </xf>
    <xf numFmtId="0" fontId="3" fillId="0" borderId="38" xfId="109" applyFont="1" applyBorder="1" applyAlignment="1">
      <alignment horizontal="left" vertical="center"/>
      <protection/>
    </xf>
    <xf numFmtId="0" fontId="3" fillId="0" borderId="19" xfId="109" applyFont="1" applyBorder="1" applyAlignment="1">
      <alignment horizontal="left" vertical="center"/>
      <protection/>
    </xf>
    <xf numFmtId="0" fontId="41" fillId="0" borderId="96" xfId="109" applyFont="1" applyBorder="1" applyAlignment="1">
      <alignment horizontal="left" vertical="center"/>
      <protection/>
    </xf>
    <xf numFmtId="38" fontId="42" fillId="0" borderId="100" xfId="85" applyFont="1" applyBorder="1" applyAlignment="1">
      <alignment horizontal="center" vertical="center"/>
    </xf>
    <xf numFmtId="38" fontId="42" fillId="0" borderId="101" xfId="85" applyFont="1" applyBorder="1" applyAlignment="1">
      <alignment horizontal="center" vertical="center"/>
    </xf>
    <xf numFmtId="199" fontId="29" fillId="0" borderId="0" xfId="85" applyNumberFormat="1" applyFont="1" applyBorder="1" applyAlignment="1">
      <alignment vertical="center"/>
    </xf>
    <xf numFmtId="199" fontId="29" fillId="0" borderId="30" xfId="85" applyNumberFormat="1" applyFont="1" applyBorder="1" applyAlignment="1">
      <alignment horizontal="right" vertical="center"/>
    </xf>
    <xf numFmtId="38" fontId="9" fillId="0" borderId="0" xfId="85" applyFont="1" applyBorder="1" applyAlignment="1">
      <alignment horizontal="center" vertical="center"/>
    </xf>
    <xf numFmtId="193" fontId="29" fillId="0" borderId="0" xfId="85" applyNumberFormat="1" applyFont="1" applyBorder="1" applyAlignment="1">
      <alignment vertical="center"/>
    </xf>
    <xf numFmtId="193" fontId="4" fillId="0" borderId="0" xfId="85" applyNumberFormat="1" applyFont="1" applyBorder="1" applyAlignment="1">
      <alignment vertical="center"/>
    </xf>
    <xf numFmtId="193" fontId="4" fillId="0" borderId="0" xfId="85" applyNumberFormat="1" applyFont="1" applyAlignment="1">
      <alignment vertical="center"/>
    </xf>
    <xf numFmtId="193" fontId="4" fillId="0" borderId="30" xfId="109" applyNumberFormat="1" applyFont="1" applyBorder="1" applyAlignment="1">
      <alignment vertical="center"/>
      <protection/>
    </xf>
    <xf numFmtId="193" fontId="29" fillId="0" borderId="30" xfId="109" applyNumberFormat="1" applyFont="1" applyBorder="1" applyAlignment="1">
      <alignment vertical="center"/>
      <protection/>
    </xf>
    <xf numFmtId="38" fontId="4" fillId="0" borderId="44" xfId="85" applyFont="1" applyBorder="1" applyAlignment="1">
      <alignment horizontal="center" vertical="center"/>
    </xf>
    <xf numFmtId="0" fontId="4" fillId="0" borderId="44" xfId="109" applyFont="1" applyBorder="1" applyAlignment="1">
      <alignment horizontal="center" vertical="center"/>
      <protection/>
    </xf>
    <xf numFmtId="38" fontId="4" fillId="0" borderId="46" xfId="85" applyFont="1" applyBorder="1" applyAlignment="1">
      <alignment horizontal="center" vertical="center" wrapText="1"/>
    </xf>
    <xf numFmtId="0" fontId="3" fillId="0" borderId="0" xfId="109" applyFont="1" applyBorder="1">
      <alignment vertical="center"/>
      <protection/>
    </xf>
    <xf numFmtId="38" fontId="41" fillId="0" borderId="102" xfId="85" applyFont="1" applyBorder="1" applyAlignment="1">
      <alignment horizontal="center" vertical="center"/>
    </xf>
    <xf numFmtId="0" fontId="42" fillId="0" borderId="44" xfId="109" applyFont="1" applyBorder="1" applyAlignment="1">
      <alignment horizontal="center" vertical="center"/>
      <protection/>
    </xf>
    <xf numFmtId="199" fontId="29" fillId="0" borderId="38" xfId="85" applyNumberFormat="1" applyFont="1" applyBorder="1" applyAlignment="1">
      <alignment horizontal="right" vertical="center"/>
    </xf>
    <xf numFmtId="199" fontId="29" fillId="0" borderId="96" xfId="85" applyNumberFormat="1" applyFont="1" applyBorder="1" applyAlignment="1">
      <alignment horizontal="right" vertical="center"/>
    </xf>
    <xf numFmtId="38" fontId="39" fillId="0" borderId="0" xfId="85" applyFont="1" applyAlignment="1">
      <alignment horizontal="left"/>
    </xf>
    <xf numFmtId="199" fontId="29" fillId="0" borderId="38" xfId="85" applyNumberFormat="1" applyFont="1" applyBorder="1" applyAlignment="1">
      <alignment vertical="center"/>
    </xf>
    <xf numFmtId="199" fontId="29" fillId="0" borderId="96" xfId="85" applyNumberFormat="1" applyFont="1" applyBorder="1" applyAlignment="1">
      <alignment vertical="center"/>
    </xf>
    <xf numFmtId="199" fontId="29" fillId="0" borderId="30" xfId="85" applyNumberFormat="1" applyFont="1" applyBorder="1" applyAlignment="1">
      <alignment vertical="center"/>
    </xf>
    <xf numFmtId="38" fontId="4" fillId="0" borderId="0" xfId="85" applyFont="1" applyBorder="1" applyAlignment="1">
      <alignment horizontal="center"/>
    </xf>
    <xf numFmtId="38" fontId="41" fillId="0" borderId="0" xfId="85" applyFont="1" applyBorder="1" applyAlignment="1">
      <alignment horizontal="left" wrapText="1"/>
    </xf>
    <xf numFmtId="38" fontId="4" fillId="0" borderId="0" xfId="85" applyFont="1" applyBorder="1" applyAlignment="1">
      <alignment/>
    </xf>
    <xf numFmtId="193" fontId="29" fillId="0" borderId="0" xfId="85" applyNumberFormat="1" applyFont="1" applyAlignment="1">
      <alignment vertical="center"/>
    </xf>
    <xf numFmtId="193" fontId="4" fillId="0" borderId="0" xfId="109" applyNumberFormat="1" applyFont="1" applyBorder="1" applyAlignment="1">
      <alignment vertical="center"/>
      <protection/>
    </xf>
    <xf numFmtId="193" fontId="29" fillId="0" borderId="0" xfId="109" applyNumberFormat="1" applyFont="1" applyBorder="1" applyAlignment="1">
      <alignment vertical="center"/>
      <protection/>
    </xf>
    <xf numFmtId="0" fontId="4" fillId="0" borderId="0" xfId="109" applyFont="1" applyBorder="1" applyAlignment="1">
      <alignment horizontal="center" vertical="center"/>
      <protection/>
    </xf>
    <xf numFmtId="38" fontId="4" fillId="0" borderId="0" xfId="85" applyFont="1" applyBorder="1" applyAlignment="1">
      <alignment wrapText="1"/>
    </xf>
    <xf numFmtId="199" fontId="4" fillId="0" borderId="25" xfId="85" applyNumberFormat="1" applyFont="1" applyBorder="1" applyAlignment="1">
      <alignment vertical="center"/>
    </xf>
    <xf numFmtId="199" fontId="4" fillId="0" borderId="103" xfId="85" applyNumberFormat="1" applyFont="1" applyBorder="1" applyAlignment="1">
      <alignment vertical="center"/>
    </xf>
    <xf numFmtId="199" fontId="4" fillId="0" borderId="29" xfId="85" applyNumberFormat="1" applyFont="1" applyBorder="1" applyAlignment="1">
      <alignment vertical="center"/>
    </xf>
    <xf numFmtId="38" fontId="6" fillId="0" borderId="0" xfId="82" applyFont="1" applyAlignment="1">
      <alignment horizontal="left"/>
    </xf>
    <xf numFmtId="38" fontId="2" fillId="0" borderId="0" xfId="82" applyFont="1" applyBorder="1" applyAlignment="1">
      <alignment horizontal="right"/>
    </xf>
    <xf numFmtId="38" fontId="5" fillId="0" borderId="0" xfId="82" applyFont="1" applyAlignment="1">
      <alignment horizontal="left"/>
    </xf>
    <xf numFmtId="38" fontId="2" fillId="0" borderId="0" xfId="82" applyFont="1" applyAlignment="1">
      <alignment horizontal="left"/>
    </xf>
    <xf numFmtId="38" fontId="2" fillId="0" borderId="0" xfId="82" applyFont="1" applyBorder="1" applyAlignment="1">
      <alignment/>
    </xf>
    <xf numFmtId="0" fontId="3" fillId="0" borderId="0" xfId="0" applyFont="1" applyBorder="1" applyAlignment="1">
      <alignment horizontal="left" vertical="center"/>
    </xf>
    <xf numFmtId="38" fontId="6" fillId="0" borderId="0" xfId="82" applyFont="1" applyAlignment="1">
      <alignment/>
    </xf>
    <xf numFmtId="38" fontId="5" fillId="0" borderId="0" xfId="82" applyFont="1" applyAlignment="1">
      <alignment/>
    </xf>
    <xf numFmtId="38" fontId="41" fillId="0" borderId="31" xfId="82" applyFont="1" applyBorder="1" applyAlignment="1">
      <alignment horizontal="right" vertical="top"/>
    </xf>
    <xf numFmtId="38" fontId="2" fillId="0" borderId="0" xfId="82" applyFont="1" applyAlignment="1">
      <alignment horizontal="center" vertical="center"/>
    </xf>
    <xf numFmtId="38" fontId="2" fillId="0" borderId="0" xfId="82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8" fontId="41" fillId="0" borderId="102" xfId="82" applyFont="1" applyBorder="1" applyAlignment="1">
      <alignment horizontal="center" vertical="center"/>
    </xf>
    <xf numFmtId="38" fontId="42" fillId="0" borderId="104" xfId="82" applyFont="1" applyBorder="1" applyAlignment="1">
      <alignment horizontal="center" vertical="center" shrinkToFit="1"/>
    </xf>
    <xf numFmtId="38" fontId="4" fillId="0" borderId="0" xfId="82" applyFont="1" applyAlignment="1">
      <alignment horizontal="center" vertical="center"/>
    </xf>
    <xf numFmtId="38" fontId="4" fillId="0" borderId="0" xfId="82" applyFont="1" applyBorder="1" applyAlignment="1">
      <alignment horizontal="center" vertical="center"/>
    </xf>
    <xf numFmtId="38" fontId="41" fillId="0" borderId="43" xfId="82" applyFont="1" applyBorder="1" applyAlignment="1">
      <alignment horizontal="left"/>
    </xf>
    <xf numFmtId="38" fontId="42" fillId="0" borderId="44" xfId="82" applyFont="1" applyBorder="1" applyAlignment="1">
      <alignment horizontal="center" vertical="center" wrapText="1"/>
    </xf>
    <xf numFmtId="38" fontId="42" fillId="0" borderId="44" xfId="82" applyFont="1" applyBorder="1" applyAlignment="1">
      <alignment horizontal="center" vertical="center"/>
    </xf>
    <xf numFmtId="38" fontId="42" fillId="0" borderId="46" xfId="82" applyFont="1" applyBorder="1" applyAlignment="1">
      <alignment horizontal="center" vertical="center"/>
    </xf>
    <xf numFmtId="38" fontId="42" fillId="0" borderId="99" xfId="82" applyFont="1" applyBorder="1" applyAlignment="1">
      <alignment horizontal="center" vertical="center"/>
    </xf>
    <xf numFmtId="38" fontId="42" fillId="0" borderId="0" xfId="82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38" fontId="7" fillId="0" borderId="0" xfId="82" applyFont="1" applyAlignment="1">
      <alignment/>
    </xf>
    <xf numFmtId="38" fontId="7" fillId="0" borderId="0" xfId="82" applyFont="1" applyBorder="1" applyAlignment="1">
      <alignment horizontal="right"/>
    </xf>
    <xf numFmtId="38" fontId="7" fillId="0" borderId="0" xfId="82" applyFont="1" applyBorder="1" applyAlignment="1">
      <alignment/>
    </xf>
    <xf numFmtId="0" fontId="7" fillId="0" borderId="0" xfId="0" applyFont="1" applyBorder="1" applyAlignment="1">
      <alignment horizontal="left"/>
    </xf>
    <xf numFmtId="38" fontId="7" fillId="0" borderId="0" xfId="82" applyFont="1" applyAlignment="1">
      <alignment horizontal="right"/>
    </xf>
    <xf numFmtId="38" fontId="4" fillId="0" borderId="19" xfId="82" applyFont="1" applyBorder="1" applyAlignment="1">
      <alignment horizontal="center" vertical="center"/>
    </xf>
    <xf numFmtId="200" fontId="4" fillId="0" borderId="19" xfId="0" applyNumberFormat="1" applyFont="1" applyBorder="1" applyAlignment="1">
      <alignment/>
    </xf>
    <xf numFmtId="38" fontId="7" fillId="0" borderId="19" xfId="82" applyFont="1" applyBorder="1" applyAlignment="1">
      <alignment/>
    </xf>
    <xf numFmtId="38" fontId="34" fillId="0" borderId="0" xfId="82" applyFont="1" applyBorder="1" applyAlignment="1">
      <alignment horizontal="center" vertical="center" wrapText="1"/>
    </xf>
    <xf numFmtId="38" fontId="42" fillId="0" borderId="46" xfId="82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 horizontal="left" vertical="center"/>
    </xf>
    <xf numFmtId="41" fontId="29" fillId="0" borderId="48" xfId="107" applyNumberFormat="1" applyFont="1" applyBorder="1" applyAlignment="1">
      <alignment vertical="center" shrinkToFit="1"/>
      <protection/>
    </xf>
    <xf numFmtId="41" fontId="4" fillId="0" borderId="69" xfId="82" applyNumberFormat="1" applyFont="1" applyFill="1" applyBorder="1" applyAlignment="1" applyProtection="1">
      <alignment/>
      <protection locked="0"/>
    </xf>
    <xf numFmtId="41" fontId="4" fillId="0" borderId="69" xfId="82" applyNumberFormat="1" applyFont="1" applyFill="1" applyBorder="1" applyAlignment="1" applyProtection="1">
      <alignment/>
      <protection/>
    </xf>
    <xf numFmtId="41" fontId="4" fillId="0" borderId="105" xfId="107" applyNumberFormat="1" applyFont="1" applyBorder="1" applyProtection="1">
      <alignment/>
      <protection/>
    </xf>
    <xf numFmtId="41" fontId="4" fillId="0" borderId="106" xfId="82" applyNumberFormat="1" applyFont="1" applyBorder="1" applyAlignment="1">
      <alignment horizontal="right"/>
    </xf>
    <xf numFmtId="41" fontId="4" fillId="0" borderId="0" xfId="82" applyNumberFormat="1" applyFont="1" applyFill="1" applyBorder="1" applyAlignment="1" applyProtection="1">
      <alignment/>
      <protection/>
    </xf>
    <xf numFmtId="41" fontId="4" fillId="0" borderId="69" xfId="82" applyNumberFormat="1" applyFont="1" applyBorder="1" applyAlignment="1">
      <alignment horizontal="right"/>
    </xf>
    <xf numFmtId="41" fontId="4" fillId="0" borderId="0" xfId="112" applyNumberFormat="1" applyFont="1" applyFill="1" applyBorder="1" applyProtection="1">
      <alignment/>
      <protection locked="0"/>
    </xf>
    <xf numFmtId="41" fontId="4" fillId="0" borderId="0" xfId="112" applyNumberFormat="1" applyFont="1" applyFill="1" applyBorder="1">
      <alignment/>
      <protection/>
    </xf>
    <xf numFmtId="41" fontId="4" fillId="0" borderId="25" xfId="107" applyNumberFormat="1" applyFont="1" applyBorder="1" applyAlignment="1" applyProtection="1">
      <alignment/>
      <protection/>
    </xf>
    <xf numFmtId="41" fontId="4" fillId="0" borderId="72" xfId="82" applyNumberFormat="1" applyFont="1" applyBorder="1" applyAlignment="1">
      <alignment horizontal="right"/>
    </xf>
    <xf numFmtId="41" fontId="4" fillId="0" borderId="0" xfId="82" applyNumberFormat="1" applyFont="1" applyBorder="1" applyAlignment="1">
      <alignment horizontal="right"/>
    </xf>
    <xf numFmtId="41" fontId="4" fillId="0" borderId="0" xfId="107" applyNumberFormat="1" applyFont="1" applyBorder="1" applyProtection="1">
      <alignment/>
      <protection/>
    </xf>
    <xf numFmtId="41" fontId="4" fillId="0" borderId="0" xfId="107" applyNumberFormat="1" applyFont="1" applyBorder="1" applyAlignment="1" applyProtection="1">
      <alignment horizontal="right"/>
      <protection/>
    </xf>
    <xf numFmtId="41" fontId="4" fillId="0" borderId="107" xfId="82" applyNumberFormat="1" applyFont="1" applyFill="1" applyBorder="1" applyAlignment="1" applyProtection="1">
      <alignment/>
      <protection locked="0"/>
    </xf>
    <xf numFmtId="41" fontId="4" fillId="0" borderId="0" xfId="82" applyNumberFormat="1" applyFont="1" applyFill="1" applyBorder="1" applyAlignment="1" applyProtection="1">
      <alignment/>
      <protection locked="0"/>
    </xf>
    <xf numFmtId="41" fontId="4" fillId="0" borderId="25" xfId="107" applyNumberFormat="1" applyFont="1" applyBorder="1" applyProtection="1">
      <alignment/>
      <protection/>
    </xf>
    <xf numFmtId="41" fontId="4" fillId="0" borderId="72" xfId="107" applyNumberFormat="1" applyFont="1" applyBorder="1" applyAlignment="1">
      <alignment horizontal="right"/>
      <protection/>
    </xf>
    <xf numFmtId="41" fontId="4" fillId="0" borderId="0" xfId="107" applyNumberFormat="1" applyFont="1" applyBorder="1" applyAlignment="1">
      <alignment horizontal="right"/>
      <protection/>
    </xf>
    <xf numFmtId="41" fontId="4" fillId="0" borderId="72" xfId="107" applyNumberFormat="1" applyFont="1" applyBorder="1" applyAlignment="1" applyProtection="1">
      <alignment horizontal="right"/>
      <protection/>
    </xf>
    <xf numFmtId="41" fontId="4" fillId="0" borderId="0" xfId="107" applyNumberFormat="1" applyFont="1" applyFill="1" applyBorder="1" applyProtection="1">
      <alignment/>
      <protection locked="0"/>
    </xf>
    <xf numFmtId="41" fontId="4" fillId="52" borderId="0" xfId="107" applyNumberFormat="1" applyFont="1" applyFill="1" applyBorder="1" applyProtection="1">
      <alignment/>
      <protection locked="0"/>
    </xf>
    <xf numFmtId="41" fontId="4" fillId="52" borderId="72" xfId="107" applyNumberFormat="1" applyFont="1" applyFill="1" applyBorder="1" applyProtection="1">
      <alignment/>
      <protection locked="0"/>
    </xf>
    <xf numFmtId="41" fontId="4" fillId="0" borderId="0" xfId="107" applyNumberFormat="1" applyFont="1" applyFill="1" applyBorder="1" applyProtection="1">
      <alignment/>
      <protection/>
    </xf>
    <xf numFmtId="41" fontId="4" fillId="0" borderId="107" xfId="112" applyNumberFormat="1" applyFont="1" applyFill="1" applyBorder="1" applyProtection="1">
      <alignment/>
      <protection locked="0"/>
    </xf>
    <xf numFmtId="41" fontId="4" fillId="0" borderId="0" xfId="107" applyNumberFormat="1" applyFont="1" applyBorder="1" applyAlignment="1" applyProtection="1">
      <alignment/>
      <protection/>
    </xf>
    <xf numFmtId="41" fontId="4" fillId="0" borderId="25" xfId="107" applyNumberFormat="1" applyFont="1" applyBorder="1">
      <alignment/>
      <protection/>
    </xf>
    <xf numFmtId="41" fontId="4" fillId="52" borderId="108" xfId="107" applyNumberFormat="1" applyFont="1" applyFill="1" applyBorder="1" applyAlignment="1" applyProtection="1">
      <alignment horizontal="right"/>
      <protection locked="0"/>
    </xf>
    <xf numFmtId="41" fontId="4" fillId="52" borderId="0" xfId="107" applyNumberFormat="1" applyFont="1" applyFill="1" applyBorder="1" applyAlignment="1" applyProtection="1">
      <alignment horizontal="right"/>
      <protection locked="0"/>
    </xf>
    <xf numFmtId="41" fontId="4" fillId="52" borderId="72" xfId="107" applyNumberFormat="1" applyFont="1" applyFill="1" applyBorder="1" applyAlignment="1" applyProtection="1">
      <alignment horizontal="right"/>
      <protection locked="0"/>
    </xf>
    <xf numFmtId="41" fontId="4" fillId="0" borderId="71" xfId="107" applyNumberFormat="1" applyFont="1" applyFill="1" applyBorder="1" applyAlignment="1" applyProtection="1">
      <alignment horizontal="right"/>
      <protection locked="0"/>
    </xf>
    <xf numFmtId="41" fontId="4" fillId="0" borderId="0" xfId="107" applyNumberFormat="1" applyFont="1" applyFill="1" applyBorder="1" applyAlignment="1" applyProtection="1">
      <alignment horizontal="right"/>
      <protection locked="0"/>
    </xf>
    <xf numFmtId="41" fontId="4" fillId="0" borderId="25" xfId="107" applyNumberFormat="1" applyFont="1" applyBorder="1" applyAlignment="1" applyProtection="1">
      <alignment horizontal="right"/>
      <protection/>
    </xf>
    <xf numFmtId="41" fontId="4" fillId="0" borderId="0" xfId="82" applyNumberFormat="1" applyFont="1" applyFill="1" applyBorder="1" applyAlignment="1" applyProtection="1">
      <alignment horizontal="right"/>
      <protection locked="0"/>
    </xf>
    <xf numFmtId="41" fontId="4" fillId="52" borderId="107" xfId="107" applyNumberFormat="1" applyFont="1" applyFill="1" applyBorder="1" applyProtection="1">
      <alignment/>
      <protection locked="0"/>
    </xf>
    <xf numFmtId="41" fontId="4" fillId="52" borderId="25" xfId="107" applyNumberFormat="1" applyFont="1" applyFill="1" applyBorder="1" applyProtection="1">
      <alignment/>
      <protection/>
    </xf>
    <xf numFmtId="41" fontId="4" fillId="52" borderId="72" xfId="107" applyNumberFormat="1" applyFont="1" applyFill="1" applyBorder="1" applyProtection="1">
      <alignment/>
      <protection/>
    </xf>
    <xf numFmtId="41" fontId="4" fillId="0" borderId="107" xfId="107" applyNumberFormat="1" applyFont="1" applyBorder="1">
      <alignment/>
      <protection/>
    </xf>
    <xf numFmtId="41" fontId="4" fillId="0" borderId="72" xfId="107" applyNumberFormat="1" applyFont="1" applyBorder="1">
      <alignment/>
      <protection/>
    </xf>
    <xf numFmtId="41" fontId="4" fillId="0" borderId="0" xfId="107" applyNumberFormat="1" applyFont="1" applyFill="1" applyBorder="1" applyAlignment="1" applyProtection="1">
      <alignment horizontal="right"/>
      <protection/>
    </xf>
    <xf numFmtId="41" fontId="4" fillId="52" borderId="0" xfId="107" applyNumberFormat="1" applyFont="1" applyFill="1" applyBorder="1" applyProtection="1">
      <alignment/>
      <protection/>
    </xf>
    <xf numFmtId="41" fontId="4" fillId="52" borderId="107" xfId="107" applyNumberFormat="1" applyFont="1" applyFill="1" applyBorder="1" applyAlignment="1" applyProtection="1">
      <alignment horizontal="right"/>
      <protection locked="0"/>
    </xf>
    <xf numFmtId="41" fontId="4" fillId="52" borderId="25" xfId="107" applyNumberFormat="1" applyFont="1" applyFill="1" applyBorder="1" applyAlignment="1" applyProtection="1">
      <alignment horizontal="right"/>
      <protection locked="0"/>
    </xf>
    <xf numFmtId="41" fontId="4" fillId="0" borderId="107" xfId="107" applyNumberFormat="1" applyFont="1" applyBorder="1" applyAlignment="1" applyProtection="1">
      <alignment horizontal="right"/>
      <protection/>
    </xf>
    <xf numFmtId="41" fontId="4" fillId="0" borderId="0" xfId="112" applyNumberFormat="1" applyFont="1" applyFill="1" applyBorder="1" applyProtection="1">
      <alignment/>
      <protection/>
    </xf>
    <xf numFmtId="41" fontId="4" fillId="0" borderId="107" xfId="107" applyNumberFormat="1" applyFont="1" applyBorder="1" applyProtection="1">
      <alignment/>
      <protection/>
    </xf>
    <xf numFmtId="41" fontId="4" fillId="55" borderId="0" xfId="107" applyNumberFormat="1" applyFont="1" applyFill="1" applyBorder="1" applyAlignment="1" applyProtection="1">
      <alignment horizontal="right"/>
      <protection/>
    </xf>
    <xf numFmtId="41" fontId="4" fillId="0" borderId="107" xfId="107" applyNumberFormat="1" applyFont="1" applyFill="1" applyBorder="1" applyProtection="1">
      <alignment/>
      <protection locked="0"/>
    </xf>
    <xf numFmtId="41" fontId="4" fillId="0" borderId="107" xfId="107" applyNumberFormat="1" applyFont="1" applyFill="1" applyBorder="1" applyAlignment="1" applyProtection="1">
      <alignment horizontal="right"/>
      <protection locked="0"/>
    </xf>
    <xf numFmtId="41" fontId="29" fillId="52" borderId="30" xfId="82" applyNumberFormat="1" applyFont="1" applyFill="1" applyBorder="1" applyAlignment="1">
      <alignment vertical="center" shrinkToFit="1"/>
    </xf>
    <xf numFmtId="41" fontId="29" fillId="52" borderId="96" xfId="82" applyNumberFormat="1" applyFont="1" applyFill="1" applyBorder="1" applyAlignment="1">
      <alignment horizontal="right" vertical="center" shrinkToFit="1"/>
    </xf>
    <xf numFmtId="41" fontId="4" fillId="0" borderId="38" xfId="82" applyNumberFormat="1" applyFont="1" applyBorder="1" applyAlignment="1">
      <alignment horizontal="center" vertical="center" shrinkToFit="1"/>
    </xf>
    <xf numFmtId="41" fontId="4" fillId="0" borderId="109" xfId="113" applyNumberFormat="1" applyFont="1" applyFill="1" applyBorder="1" applyAlignment="1">
      <alignment vertical="center" shrinkToFit="1"/>
      <protection/>
    </xf>
    <xf numFmtId="41" fontId="4" fillId="0" borderId="110" xfId="114" applyNumberFormat="1" applyFont="1" applyFill="1" applyBorder="1" applyAlignment="1">
      <alignment vertical="center" shrinkToFit="1"/>
      <protection/>
    </xf>
    <xf numFmtId="41" fontId="4" fillId="0" borderId="110" xfId="114" applyNumberFormat="1" applyFont="1" applyBorder="1" applyAlignment="1">
      <alignment vertical="center" shrinkToFit="1"/>
      <protection/>
    </xf>
    <xf numFmtId="41" fontId="4" fillId="0" borderId="110" xfId="113" applyNumberFormat="1" applyFont="1" applyFill="1" applyBorder="1" applyAlignment="1">
      <alignment vertical="center" shrinkToFit="1"/>
      <protection/>
    </xf>
    <xf numFmtId="41" fontId="4" fillId="0" borderId="0" xfId="113" applyNumberFormat="1" applyFont="1" applyFill="1" applyBorder="1" applyAlignment="1">
      <alignment vertical="center" shrinkToFit="1"/>
      <protection/>
    </xf>
    <xf numFmtId="41" fontId="29" fillId="52" borderId="110" xfId="82" applyNumberFormat="1" applyFont="1" applyFill="1" applyBorder="1" applyAlignment="1">
      <alignment vertical="center" shrinkToFit="1"/>
    </xf>
    <xf numFmtId="41" fontId="2" fillId="0" borderId="0" xfId="82" applyNumberFormat="1" applyFont="1" applyFill="1" applyAlignment="1">
      <alignment vertical="center" shrinkToFit="1"/>
    </xf>
    <xf numFmtId="41" fontId="2" fillId="0" borderId="0" xfId="82" applyNumberFormat="1" applyFont="1" applyAlignment="1">
      <alignment vertical="center" shrinkToFit="1"/>
    </xf>
    <xf numFmtId="41" fontId="2" fillId="0" borderId="0" xfId="82" applyNumberFormat="1" applyFont="1" applyBorder="1" applyAlignment="1">
      <alignment vertical="center" shrinkToFit="1"/>
    </xf>
    <xf numFmtId="41" fontId="4" fillId="0" borderId="0" xfId="111" applyNumberFormat="1" applyFont="1" applyBorder="1" applyAlignment="1">
      <alignment vertical="center" shrinkToFit="1"/>
      <protection/>
    </xf>
    <xf numFmtId="41" fontId="29" fillId="0" borderId="0" xfId="82" applyNumberFormat="1" applyFont="1" applyFill="1" applyBorder="1" applyAlignment="1">
      <alignment vertical="center" shrinkToFit="1"/>
    </xf>
    <xf numFmtId="41" fontId="29" fillId="52" borderId="38" xfId="82" applyNumberFormat="1" applyFont="1" applyFill="1" applyBorder="1" applyAlignment="1">
      <alignment horizontal="right" vertical="center" shrinkToFit="1"/>
    </xf>
    <xf numFmtId="41" fontId="3" fillId="0" borderId="0" xfId="0" applyNumberFormat="1" applyFont="1" applyAlignment="1">
      <alignment vertical="center" shrinkToFit="1"/>
    </xf>
    <xf numFmtId="41" fontId="29" fillId="52" borderId="111" xfId="82" applyNumberFormat="1" applyFont="1" applyFill="1" applyBorder="1" applyAlignment="1">
      <alignment vertical="center" shrinkToFit="1"/>
    </xf>
    <xf numFmtId="41" fontId="4" fillId="0" borderId="0" xfId="82" applyNumberFormat="1" applyFont="1" applyAlignment="1">
      <alignment vertical="center" shrinkToFit="1"/>
    </xf>
    <xf numFmtId="41" fontId="4" fillId="0" borderId="0" xfId="82" applyNumberFormat="1" applyFont="1" applyBorder="1" applyAlignment="1">
      <alignment vertical="center" shrinkToFit="1"/>
    </xf>
    <xf numFmtId="41" fontId="4" fillId="0" borderId="107" xfId="113" applyNumberFormat="1" applyFont="1" applyFill="1" applyBorder="1" applyAlignment="1">
      <alignment vertical="center" shrinkToFit="1"/>
      <protection/>
    </xf>
    <xf numFmtId="41" fontId="4" fillId="0" borderId="0" xfId="114" applyNumberFormat="1" applyFont="1" applyFill="1" applyBorder="1" applyAlignment="1">
      <alignment vertical="center" shrinkToFit="1"/>
      <protection/>
    </xf>
    <xf numFmtId="41" fontId="4" fillId="0" borderId="0" xfId="114" applyNumberFormat="1" applyFont="1" applyBorder="1" applyAlignment="1">
      <alignment vertical="center" shrinkToFit="1"/>
      <protection/>
    </xf>
    <xf numFmtId="41" fontId="29" fillId="52" borderId="0" xfId="82" applyNumberFormat="1" applyFont="1" applyFill="1" applyBorder="1" applyAlignment="1">
      <alignment vertical="center" shrinkToFit="1"/>
    </xf>
    <xf numFmtId="41" fontId="29" fillId="52" borderId="38" xfId="82" applyNumberFormat="1" applyFont="1" applyFill="1" applyBorder="1" applyAlignment="1">
      <alignment vertical="center" shrinkToFit="1"/>
    </xf>
    <xf numFmtId="41" fontId="0" fillId="0" borderId="0" xfId="82" applyNumberFormat="1" applyFont="1" applyAlignment="1">
      <alignment vertical="center" shrinkToFit="1"/>
    </xf>
    <xf numFmtId="41" fontId="4" fillId="0" borderId="96" xfId="82" applyNumberFormat="1" applyFont="1" applyBorder="1" applyAlignment="1">
      <alignment horizontal="center" vertical="center" shrinkToFit="1"/>
    </xf>
    <xf numFmtId="41" fontId="4" fillId="0" borderId="103" xfId="113" applyNumberFormat="1" applyFont="1" applyFill="1" applyBorder="1" applyAlignment="1">
      <alignment vertical="center" shrinkToFit="1"/>
      <protection/>
    </xf>
    <xf numFmtId="41" fontId="4" fillId="0" borderId="30" xfId="113" applyNumberFormat="1" applyFont="1" applyFill="1" applyBorder="1" applyAlignment="1">
      <alignment vertical="center" shrinkToFit="1"/>
      <protection/>
    </xf>
    <xf numFmtId="41" fontId="4" fillId="0" borderId="0" xfId="82" applyNumberFormat="1" applyFont="1" applyBorder="1" applyAlignment="1">
      <alignment horizontal="right" vertical="center" shrinkToFit="1"/>
    </xf>
    <xf numFmtId="41" fontId="4" fillId="0" borderId="103" xfId="114" applyNumberFormat="1" applyFont="1" applyFill="1" applyBorder="1" applyAlignment="1">
      <alignment vertical="center" shrinkToFit="1"/>
      <protection/>
    </xf>
    <xf numFmtId="41" fontId="4" fillId="0" borderId="30" xfId="114" applyNumberFormat="1" applyFont="1" applyFill="1" applyBorder="1" applyAlignment="1">
      <alignment vertical="center" shrinkToFit="1"/>
      <protection/>
    </xf>
    <xf numFmtId="41" fontId="4" fillId="0" borderId="103" xfId="111" applyNumberFormat="1" applyFont="1" applyBorder="1" applyAlignment="1">
      <alignment vertical="center" shrinkToFit="1"/>
      <protection/>
    </xf>
    <xf numFmtId="41" fontId="4" fillId="0" borderId="30" xfId="111" applyNumberFormat="1" applyFont="1" applyBorder="1" applyAlignment="1">
      <alignment vertical="center" shrinkToFit="1"/>
      <protection/>
    </xf>
    <xf numFmtId="41" fontId="29" fillId="52" borderId="96" xfId="82" applyNumberFormat="1" applyFont="1" applyFill="1" applyBorder="1" applyAlignment="1">
      <alignment vertical="center" shrinkToFit="1"/>
    </xf>
    <xf numFmtId="41" fontId="4" fillId="0" borderId="109" xfId="115" applyNumberFormat="1" applyFont="1" applyFill="1" applyBorder="1" applyAlignment="1">
      <alignment vertical="center" shrinkToFit="1"/>
      <protection/>
    </xf>
    <xf numFmtId="41" fontId="4" fillId="0" borderId="110" xfId="115" applyNumberFormat="1" applyFont="1" applyFill="1" applyBorder="1" applyAlignment="1">
      <alignment vertical="center" shrinkToFit="1"/>
      <protection/>
    </xf>
    <xf numFmtId="41" fontId="4" fillId="0" borderId="110" xfId="113" applyNumberFormat="1" applyFont="1" applyBorder="1" applyAlignment="1">
      <alignment vertical="center" shrinkToFit="1"/>
      <protection/>
    </xf>
    <xf numFmtId="41" fontId="3" fillId="0" borderId="0" xfId="0" applyNumberFormat="1" applyFont="1" applyBorder="1" applyAlignment="1">
      <alignment horizontal="left" vertical="center" shrinkToFit="1"/>
    </xf>
    <xf numFmtId="41" fontId="29" fillId="52" borderId="111" xfId="82" applyNumberFormat="1" applyFont="1" applyFill="1" applyBorder="1" applyAlignment="1">
      <alignment horizontal="right" vertical="center" shrinkToFit="1"/>
    </xf>
    <xf numFmtId="41" fontId="4" fillId="0" borderId="110" xfId="82" applyNumberFormat="1" applyFont="1" applyFill="1" applyBorder="1" applyAlignment="1">
      <alignment vertical="center" shrinkToFit="1"/>
    </xf>
    <xf numFmtId="41" fontId="4" fillId="0" borderId="107" xfId="115" applyNumberFormat="1" applyFont="1" applyFill="1" applyBorder="1" applyAlignment="1">
      <alignment vertical="center" shrinkToFit="1"/>
      <protection/>
    </xf>
    <xf numFmtId="41" fontId="4" fillId="0" borderId="0" xfId="115" applyNumberFormat="1" applyFont="1" applyFill="1" applyBorder="1" applyAlignment="1">
      <alignment vertical="center" shrinkToFit="1"/>
      <protection/>
    </xf>
    <xf numFmtId="41" fontId="4" fillId="0" borderId="0" xfId="113" applyNumberFormat="1" applyFont="1" applyBorder="1" applyAlignment="1">
      <alignment vertical="center" shrinkToFit="1"/>
      <protection/>
    </xf>
    <xf numFmtId="41" fontId="4" fillId="0" borderId="0" xfId="82" applyNumberFormat="1" applyFont="1" applyFill="1" applyBorder="1" applyAlignment="1">
      <alignment vertical="center" shrinkToFit="1"/>
    </xf>
    <xf numFmtId="41" fontId="4" fillId="0" borderId="103" xfId="115" applyNumberFormat="1" applyFont="1" applyFill="1" applyBorder="1" applyAlignment="1">
      <alignment vertical="center" shrinkToFit="1"/>
      <protection/>
    </xf>
    <xf numFmtId="41" fontId="4" fillId="0" borderId="30" xfId="115" applyNumberFormat="1" applyFont="1" applyFill="1" applyBorder="1" applyAlignment="1">
      <alignment vertical="center" shrinkToFit="1"/>
      <protection/>
    </xf>
    <xf numFmtId="41" fontId="29" fillId="52" borderId="30" xfId="82" applyNumberFormat="1" applyFont="1" applyFill="1" applyBorder="1" applyAlignment="1">
      <alignment horizontal="right" vertical="center" shrinkToFit="1"/>
    </xf>
    <xf numFmtId="41" fontId="4" fillId="0" borderId="30" xfId="82" applyNumberFormat="1" applyFont="1" applyBorder="1" applyAlignment="1">
      <alignment vertical="center" shrinkToFit="1"/>
    </xf>
    <xf numFmtId="41" fontId="4" fillId="0" borderId="30" xfId="82" applyNumberFormat="1" applyFont="1" applyFill="1" applyBorder="1" applyAlignment="1">
      <alignment vertical="center" shrinkToFit="1"/>
    </xf>
    <xf numFmtId="38" fontId="44" fillId="0" borderId="30" xfId="82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7" fillId="0" borderId="0" xfId="104" applyFont="1" applyAlignment="1">
      <alignment horizontal="left"/>
      <protection/>
    </xf>
    <xf numFmtId="0" fontId="7" fillId="0" borderId="19" xfId="0" applyFont="1" applyBorder="1" applyAlignment="1">
      <alignment horizontal="left"/>
    </xf>
    <xf numFmtId="38" fontId="2" fillId="0" borderId="19" xfId="82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1" fontId="7" fillId="0" borderId="0" xfId="107" applyNumberFormat="1" applyFont="1" applyBorder="1" applyAlignment="1">
      <alignment horizontal="center"/>
      <protection/>
    </xf>
    <xf numFmtId="41" fontId="4" fillId="0" borderId="112" xfId="107" applyNumberFormat="1" applyFont="1" applyBorder="1" applyAlignment="1">
      <alignment horizontal="center"/>
      <protection/>
    </xf>
    <xf numFmtId="41" fontId="4" fillId="0" borderId="0" xfId="107" applyNumberFormat="1" applyFont="1" applyBorder="1" applyAlignment="1">
      <alignment horizontal="center"/>
      <protection/>
    </xf>
    <xf numFmtId="0" fontId="4" fillId="0" borderId="30" xfId="107" applyNumberFormat="1" applyFont="1" applyBorder="1" applyAlignment="1">
      <alignment vertical="center"/>
      <protection/>
    </xf>
    <xf numFmtId="0" fontId="4" fillId="0" borderId="96" xfId="107" applyNumberFormat="1" applyFont="1" applyBorder="1" applyAlignment="1">
      <alignment vertical="center"/>
      <protection/>
    </xf>
    <xf numFmtId="0" fontId="4" fillId="0" borderId="113" xfId="107" applyNumberFormat="1" applyFont="1" applyBorder="1" applyAlignment="1">
      <alignment vertical="center"/>
      <protection/>
    </xf>
    <xf numFmtId="0" fontId="29" fillId="0" borderId="114" xfId="107" applyNumberFormat="1" applyFont="1" applyBorder="1" applyAlignment="1">
      <alignment horizontal="distributed" vertical="center"/>
      <protection/>
    </xf>
    <xf numFmtId="0" fontId="29" fillId="0" borderId="115" xfId="107" applyNumberFormat="1" applyFont="1" applyBorder="1" applyAlignment="1">
      <alignment horizontal="distributed" vertical="center"/>
      <protection/>
    </xf>
    <xf numFmtId="0" fontId="35" fillId="0" borderId="114" xfId="107" applyNumberFormat="1" applyFont="1" applyBorder="1" applyAlignment="1">
      <alignment horizontal="distributed" vertical="center"/>
      <protection/>
    </xf>
    <xf numFmtId="0" fontId="35" fillId="0" borderId="115" xfId="107" applyNumberFormat="1" applyFont="1" applyBorder="1" applyAlignment="1">
      <alignment horizontal="distributed" vertical="center"/>
      <protection/>
    </xf>
    <xf numFmtId="0" fontId="4" fillId="0" borderId="0" xfId="107" applyNumberFormat="1" applyFont="1" applyBorder="1" applyAlignment="1">
      <alignment vertical="center"/>
      <protection/>
    </xf>
    <xf numFmtId="0" fontId="4" fillId="0" borderId="38" xfId="107" applyNumberFormat="1" applyFont="1" applyBorder="1" applyAlignment="1">
      <alignment vertical="center"/>
      <protection/>
    </xf>
    <xf numFmtId="0" fontId="4" fillId="0" borderId="112" xfId="107" applyNumberFormat="1" applyFont="1" applyBorder="1" applyAlignment="1">
      <alignment vertical="center"/>
      <protection/>
    </xf>
    <xf numFmtId="0" fontId="29" fillId="0" borderId="48" xfId="107" applyNumberFormat="1" applyFont="1" applyBorder="1" applyAlignment="1">
      <alignment horizontal="distributed" vertical="center"/>
      <protection/>
    </xf>
    <xf numFmtId="0" fontId="29" fillId="0" borderId="116" xfId="107" applyNumberFormat="1" applyFont="1" applyBorder="1" applyAlignment="1">
      <alignment horizontal="distributed" vertical="center"/>
      <protection/>
    </xf>
    <xf numFmtId="0" fontId="29" fillId="0" borderId="117" xfId="107" applyNumberFormat="1" applyFont="1" applyBorder="1" applyAlignment="1">
      <alignment horizontal="distributed" vertical="center"/>
      <protection/>
    </xf>
    <xf numFmtId="0" fontId="4" fillId="0" borderId="118" xfId="107" applyNumberFormat="1" applyFont="1" applyBorder="1" applyAlignment="1">
      <alignment vertical="center"/>
      <protection/>
    </xf>
    <xf numFmtId="0" fontId="4" fillId="0" borderId="111" xfId="107" applyNumberFormat="1" applyFont="1" applyBorder="1" applyAlignment="1">
      <alignment vertical="center"/>
      <protection/>
    </xf>
    <xf numFmtId="41" fontId="4" fillId="0" borderId="102" xfId="107" applyNumberFormat="1" applyFont="1" applyBorder="1" applyAlignment="1">
      <alignment horizontal="center" vertical="center"/>
      <protection/>
    </xf>
    <xf numFmtId="41" fontId="4" fillId="0" borderId="119" xfId="107" applyNumberFormat="1" applyFont="1" applyBorder="1" applyAlignment="1">
      <alignment horizontal="center" vertical="center"/>
      <protection/>
    </xf>
    <xf numFmtId="41" fontId="4" fillId="0" borderId="120" xfId="107" applyNumberFormat="1" applyFont="1" applyBorder="1" applyAlignment="1">
      <alignment horizontal="center" vertical="center"/>
      <protection/>
    </xf>
    <xf numFmtId="41" fontId="4" fillId="0" borderId="98" xfId="107" applyNumberFormat="1" applyFont="1" applyBorder="1" applyAlignment="1">
      <alignment horizontal="center" vertical="center"/>
      <protection/>
    </xf>
    <xf numFmtId="41" fontId="4" fillId="0" borderId="121" xfId="107" applyNumberFormat="1" applyFont="1" applyBorder="1" applyAlignment="1">
      <alignment horizontal="center" vertical="center"/>
      <protection/>
    </xf>
    <xf numFmtId="41" fontId="6" fillId="0" borderId="0" xfId="107" applyNumberFormat="1" applyFont="1" applyAlignment="1">
      <alignment horizontal="left"/>
      <protection/>
    </xf>
    <xf numFmtId="41" fontId="6" fillId="0" borderId="0" xfId="107" applyNumberFormat="1" applyFont="1" applyBorder="1" applyAlignment="1">
      <alignment horizontal="left"/>
      <protection/>
    </xf>
    <xf numFmtId="41" fontId="4" fillId="0" borderId="119" xfId="107" applyNumberFormat="1" applyFont="1" applyBorder="1" applyAlignment="1">
      <alignment horizontal="right" vertical="center"/>
      <protection/>
    </xf>
    <xf numFmtId="41" fontId="4" fillId="0" borderId="122" xfId="107" applyNumberFormat="1" applyFont="1" applyBorder="1" applyAlignment="1">
      <alignment horizontal="right" vertical="center"/>
      <protection/>
    </xf>
    <xf numFmtId="0" fontId="7" fillId="0" borderId="0" xfId="105" applyFont="1" applyBorder="1" applyAlignment="1">
      <alignment horizontal="left"/>
      <protection/>
    </xf>
    <xf numFmtId="0" fontId="7" fillId="0" borderId="0" xfId="106" applyFont="1" applyAlignment="1">
      <alignment horizontal="left"/>
      <protection/>
    </xf>
    <xf numFmtId="0" fontId="4" fillId="0" borderId="123" xfId="107" applyFont="1" applyBorder="1" applyAlignment="1">
      <alignment horizontal="center" vertical="center" wrapText="1"/>
      <protection/>
    </xf>
    <xf numFmtId="0" fontId="4" fillId="0" borderId="55" xfId="107" applyFont="1" applyBorder="1" applyAlignment="1">
      <alignment horizontal="center" vertical="center"/>
      <protection/>
    </xf>
    <xf numFmtId="0" fontId="4" fillId="0" borderId="61" xfId="107" applyFont="1" applyBorder="1" applyAlignment="1">
      <alignment horizontal="center" vertical="center"/>
      <protection/>
    </xf>
    <xf numFmtId="192" fontId="4" fillId="0" borderId="123" xfId="107" applyNumberFormat="1" applyFont="1" applyBorder="1" applyAlignment="1">
      <alignment horizontal="center" vertical="center"/>
      <protection/>
    </xf>
    <xf numFmtId="192" fontId="4" fillId="0" borderId="124" xfId="107" applyNumberFormat="1" applyFont="1" applyBorder="1" applyAlignment="1">
      <alignment horizontal="center" vertical="center"/>
      <protection/>
    </xf>
    <xf numFmtId="0" fontId="4" fillId="0" borderId="124" xfId="107" applyFont="1" applyBorder="1" applyAlignment="1">
      <alignment horizontal="center" vertical="center" wrapText="1"/>
      <protection/>
    </xf>
    <xf numFmtId="0" fontId="4" fillId="0" borderId="56" xfId="107" applyFont="1" applyBorder="1" applyAlignment="1">
      <alignment horizontal="center" vertical="center"/>
      <protection/>
    </xf>
    <xf numFmtId="0" fontId="4" fillId="0" borderId="62" xfId="107" applyFont="1" applyBorder="1" applyAlignment="1">
      <alignment horizontal="center" vertical="center"/>
      <protection/>
    </xf>
    <xf numFmtId="192" fontId="4" fillId="0" borderId="125" xfId="107" applyNumberFormat="1" applyFont="1" applyBorder="1" applyAlignment="1">
      <alignment horizontal="center" vertical="center"/>
      <protection/>
    </xf>
    <xf numFmtId="0" fontId="4" fillId="0" borderId="126" xfId="107" applyFont="1" applyBorder="1" applyAlignment="1">
      <alignment horizontal="center" vertical="center"/>
      <protection/>
    </xf>
    <xf numFmtId="0" fontId="4" fillId="0" borderId="60" xfId="107" applyFont="1" applyBorder="1" applyAlignment="1">
      <alignment horizontal="center" vertical="center"/>
      <protection/>
    </xf>
    <xf numFmtId="0" fontId="4" fillId="0" borderId="127" xfId="107" applyFont="1" applyBorder="1" applyAlignment="1">
      <alignment horizontal="center" vertical="center"/>
      <protection/>
    </xf>
    <xf numFmtId="0" fontId="4" fillId="0" borderId="128" xfId="107" applyFont="1" applyBorder="1" applyAlignment="1">
      <alignment horizontal="center" vertical="center"/>
      <protection/>
    </xf>
    <xf numFmtId="0" fontId="4" fillId="0" borderId="63" xfId="107" applyFont="1" applyBorder="1" applyAlignment="1">
      <alignment horizontal="center" vertical="center"/>
      <protection/>
    </xf>
    <xf numFmtId="192" fontId="4" fillId="0" borderId="54" xfId="107" applyNumberFormat="1" applyFont="1" applyBorder="1" applyAlignment="1">
      <alignment horizontal="center" vertical="center"/>
      <protection/>
    </xf>
    <xf numFmtId="0" fontId="6" fillId="0" borderId="0" xfId="107" applyFont="1" applyBorder="1" applyAlignment="1">
      <alignment horizontal="left"/>
      <protection/>
    </xf>
    <xf numFmtId="0" fontId="7" fillId="0" borderId="83" xfId="107" applyFont="1" applyBorder="1" applyAlignment="1">
      <alignment horizontal="right"/>
      <protection/>
    </xf>
    <xf numFmtId="0" fontId="6" fillId="0" borderId="0" xfId="108" applyFont="1" applyAlignment="1">
      <alignment horizontal="left" vertical="center"/>
      <protection/>
    </xf>
    <xf numFmtId="0" fontId="2" fillId="0" borderId="0" xfId="108" applyFont="1" applyAlignment="1">
      <alignment horizontal="right" vertical="center"/>
      <protection/>
    </xf>
    <xf numFmtId="0" fontId="6" fillId="0" borderId="0" xfId="108" applyFont="1" applyBorder="1" applyAlignment="1">
      <alignment horizontal="left" vertical="center"/>
      <protection/>
    </xf>
    <xf numFmtId="199" fontId="35" fillId="0" borderId="30" xfId="85" applyNumberFormat="1" applyFont="1" applyBorder="1" applyAlignment="1">
      <alignment horizontal="right" vertical="center"/>
    </xf>
    <xf numFmtId="199" fontId="35" fillId="0" borderId="0" xfId="85" applyNumberFormat="1" applyFont="1" applyBorder="1" applyAlignment="1">
      <alignment horizontal="right" vertical="center"/>
    </xf>
    <xf numFmtId="38" fontId="4" fillId="0" borderId="129" xfId="85" applyFont="1" applyBorder="1" applyAlignment="1">
      <alignment horizontal="center" vertical="center" wrapText="1"/>
    </xf>
    <xf numFmtId="38" fontId="4" fillId="0" borderId="130" xfId="85" applyFont="1" applyBorder="1" applyAlignment="1">
      <alignment horizontal="center" vertical="center"/>
    </xf>
    <xf numFmtId="38" fontId="35" fillId="0" borderId="131" xfId="85" applyFont="1" applyBorder="1" applyAlignment="1">
      <alignment horizontal="center" vertical="center"/>
    </xf>
    <xf numFmtId="38" fontId="35" fillId="0" borderId="132" xfId="85" applyFont="1" applyBorder="1" applyAlignment="1">
      <alignment horizontal="center" vertical="center"/>
    </xf>
    <xf numFmtId="38" fontId="35" fillId="0" borderId="133" xfId="85" applyFont="1" applyBorder="1" applyAlignment="1">
      <alignment horizontal="center" vertical="center"/>
    </xf>
    <xf numFmtId="38" fontId="35" fillId="0" borderId="134" xfId="85" applyFont="1" applyBorder="1" applyAlignment="1">
      <alignment horizontal="center" vertical="center"/>
    </xf>
    <xf numFmtId="38" fontId="4" fillId="0" borderId="135" xfId="85" applyFont="1" applyBorder="1" applyAlignment="1">
      <alignment horizontal="center" vertical="center" wrapText="1"/>
    </xf>
    <xf numFmtId="38" fontId="4" fillId="0" borderId="136" xfId="85" applyFont="1" applyBorder="1" applyAlignment="1">
      <alignment horizontal="center" vertical="center"/>
    </xf>
    <xf numFmtId="38" fontId="42" fillId="0" borderId="20" xfId="85" applyFont="1" applyBorder="1" applyAlignment="1">
      <alignment horizontal="center" vertical="center" wrapText="1"/>
    </xf>
    <xf numFmtId="38" fontId="42" fillId="0" borderId="137" xfId="85" applyFont="1" applyBorder="1" applyAlignment="1">
      <alignment horizontal="center" vertical="center"/>
    </xf>
    <xf numFmtId="38" fontId="29" fillId="0" borderId="21" xfId="85" applyFont="1" applyBorder="1" applyAlignment="1">
      <alignment horizontal="center" vertical="center" wrapText="1"/>
    </xf>
    <xf numFmtId="38" fontId="29" fillId="0" borderId="33" xfId="85" applyFont="1" applyBorder="1" applyAlignment="1">
      <alignment horizontal="center" vertical="center"/>
    </xf>
    <xf numFmtId="38" fontId="6" fillId="0" borderId="0" xfId="85" applyFont="1" applyAlignment="1">
      <alignment horizontal="left"/>
    </xf>
    <xf numFmtId="38" fontId="41" fillId="0" borderId="135" xfId="85" applyFont="1" applyBorder="1" applyAlignment="1">
      <alignment horizontal="center" vertical="center" wrapText="1"/>
    </xf>
    <xf numFmtId="38" fontId="41" fillId="0" borderId="136" xfId="85" applyFont="1" applyBorder="1" applyAlignment="1">
      <alignment horizontal="center" vertical="center"/>
    </xf>
    <xf numFmtId="38" fontId="41" fillId="0" borderId="129" xfId="85" applyFont="1" applyBorder="1" applyAlignment="1">
      <alignment horizontal="center" vertical="center" wrapText="1"/>
    </xf>
    <xf numFmtId="38" fontId="41" fillId="0" borderId="130" xfId="85" applyFont="1" applyBorder="1" applyAlignment="1">
      <alignment horizontal="center" vertical="center"/>
    </xf>
    <xf numFmtId="38" fontId="42" fillId="0" borderId="138" xfId="85" applyFont="1" applyBorder="1" applyAlignment="1">
      <alignment horizontal="center" vertical="center" wrapText="1"/>
    </xf>
    <xf numFmtId="38" fontId="42" fillId="0" borderId="139" xfId="85" applyFont="1" applyBorder="1" applyAlignment="1">
      <alignment horizontal="center" vertical="center"/>
    </xf>
    <xf numFmtId="38" fontId="42" fillId="0" borderId="140" xfId="85" applyFont="1" applyBorder="1" applyAlignment="1">
      <alignment horizontal="center" vertical="center" wrapText="1"/>
    </xf>
    <xf numFmtId="38" fontId="42" fillId="0" borderId="32" xfId="85" applyFont="1" applyBorder="1" applyAlignment="1">
      <alignment horizontal="center" vertical="center"/>
    </xf>
    <xf numFmtId="38" fontId="43" fillId="0" borderId="21" xfId="85" applyFont="1" applyBorder="1" applyAlignment="1">
      <alignment horizontal="center" vertical="center" wrapText="1"/>
    </xf>
    <xf numFmtId="38" fontId="43" fillId="0" borderId="33" xfId="85" applyFont="1" applyBorder="1" applyAlignment="1">
      <alignment horizontal="center" vertical="center"/>
    </xf>
    <xf numFmtId="38" fontId="42" fillId="0" borderId="21" xfId="85" applyFont="1" applyBorder="1" applyAlignment="1">
      <alignment horizontal="center" vertical="center" wrapText="1"/>
    </xf>
    <xf numFmtId="38" fontId="42" fillId="0" borderId="33" xfId="85" applyFont="1" applyBorder="1" applyAlignment="1">
      <alignment horizontal="center" vertical="center"/>
    </xf>
    <xf numFmtId="38" fontId="41" fillId="0" borderId="20" xfId="85" applyFont="1" applyBorder="1" applyAlignment="1">
      <alignment horizontal="center" vertical="center" wrapText="1"/>
    </xf>
    <xf numFmtId="38" fontId="41" fillId="0" borderId="137" xfId="85" applyFont="1" applyBorder="1" applyAlignment="1">
      <alignment horizontal="center" vertical="center"/>
    </xf>
    <xf numFmtId="38" fontId="43" fillId="0" borderId="141" xfId="85" applyFont="1" applyBorder="1" applyAlignment="1">
      <alignment horizontal="center" vertical="center" wrapText="1"/>
    </xf>
    <xf numFmtId="38" fontId="43" fillId="0" borderId="142" xfId="85" applyFont="1" applyBorder="1" applyAlignment="1">
      <alignment horizontal="center" vertical="center"/>
    </xf>
    <xf numFmtId="38" fontId="42" fillId="0" borderId="102" xfId="85" applyFont="1" applyBorder="1" applyAlignment="1">
      <alignment horizontal="center" vertical="center"/>
    </xf>
    <xf numFmtId="38" fontId="42" fillId="0" borderId="119" xfId="85" applyFont="1" applyBorder="1" applyAlignment="1">
      <alignment horizontal="center" vertical="center" wrapText="1"/>
    </xf>
    <xf numFmtId="38" fontId="42" fillId="0" borderId="46" xfId="85" applyFont="1" applyBorder="1" applyAlignment="1">
      <alignment horizontal="center" vertical="center"/>
    </xf>
    <xf numFmtId="38" fontId="4" fillId="0" borderId="104" xfId="85" applyFont="1" applyBorder="1" applyAlignment="1">
      <alignment horizontal="center" vertical="center" wrapText="1"/>
    </xf>
    <xf numFmtId="38" fontId="4" fillId="0" borderId="99" xfId="85" applyFont="1" applyBorder="1" applyAlignment="1">
      <alignment horizontal="center" vertical="center" wrapText="1"/>
    </xf>
    <xf numFmtId="38" fontId="4" fillId="0" borderId="102" xfId="85" applyFont="1" applyBorder="1" applyAlignment="1">
      <alignment horizontal="center" vertical="center" wrapText="1"/>
    </xf>
    <xf numFmtId="38" fontId="4" fillId="0" borderId="44" xfId="85" applyFont="1" applyBorder="1" applyAlignment="1">
      <alignment horizontal="center" vertical="center" wrapText="1"/>
    </xf>
    <xf numFmtId="38" fontId="4" fillId="0" borderId="102" xfId="85" applyFont="1" applyBorder="1" applyAlignment="1">
      <alignment horizontal="center" vertical="center"/>
    </xf>
    <xf numFmtId="38" fontId="4" fillId="0" borderId="119" xfId="85" applyFont="1" applyBorder="1" applyAlignment="1">
      <alignment horizontal="center" vertical="center"/>
    </xf>
    <xf numFmtId="38" fontId="42" fillId="0" borderId="104" xfId="85" applyFont="1" applyBorder="1" applyAlignment="1">
      <alignment horizontal="center" vertical="center" wrapText="1"/>
    </xf>
    <xf numFmtId="38" fontId="42" fillId="0" borderId="99" xfId="85" applyFont="1" applyBorder="1" applyAlignment="1">
      <alignment horizontal="center" vertical="center" wrapText="1"/>
    </xf>
    <xf numFmtId="38" fontId="43" fillId="0" borderId="143" xfId="85" applyFont="1" applyBorder="1" applyAlignment="1">
      <alignment horizontal="center" vertical="center" wrapText="1"/>
    </xf>
    <xf numFmtId="38" fontId="43" fillId="0" borderId="144" xfId="85" applyFont="1" applyBorder="1" applyAlignment="1">
      <alignment horizontal="center" vertical="center"/>
    </xf>
    <xf numFmtId="38" fontId="42" fillId="0" borderId="120" xfId="85" applyFont="1" applyBorder="1" applyAlignment="1">
      <alignment horizontal="center" vertical="center" wrapText="1"/>
    </xf>
    <xf numFmtId="38" fontId="42" fillId="0" borderId="98" xfId="85" applyFont="1" applyBorder="1" applyAlignment="1">
      <alignment horizontal="center" vertical="center" wrapText="1"/>
    </xf>
    <xf numFmtId="38" fontId="42" fillId="0" borderId="33" xfId="85" applyFont="1" applyBorder="1" applyAlignment="1">
      <alignment horizontal="center" vertical="center" wrapText="1"/>
    </xf>
    <xf numFmtId="38" fontId="42" fillId="0" borderId="20" xfId="85" applyFont="1" applyBorder="1" applyAlignment="1">
      <alignment horizontal="center" vertical="center"/>
    </xf>
    <xf numFmtId="38" fontId="29" fillId="0" borderId="33" xfId="85" applyFont="1" applyBorder="1" applyAlignment="1">
      <alignment horizontal="center" vertical="center" wrapText="1"/>
    </xf>
    <xf numFmtId="0" fontId="42" fillId="0" borderId="104" xfId="109" applyFont="1" applyBorder="1" applyAlignment="1">
      <alignment horizontal="center" vertical="center"/>
      <protection/>
    </xf>
    <xf numFmtId="0" fontId="42" fillId="0" borderId="102" xfId="109" applyFont="1" applyBorder="1" applyAlignment="1">
      <alignment horizontal="center" vertical="center"/>
      <protection/>
    </xf>
    <xf numFmtId="0" fontId="41" fillId="0" borderId="119" xfId="109" applyFont="1" applyBorder="1" applyAlignment="1">
      <alignment horizontal="center" vertical="center" wrapText="1"/>
      <protection/>
    </xf>
    <xf numFmtId="0" fontId="41" fillId="0" borderId="145" xfId="109" applyFont="1" applyBorder="1" applyAlignment="1">
      <alignment horizontal="center" vertical="center"/>
      <protection/>
    </xf>
    <xf numFmtId="0" fontId="29" fillId="0" borderId="21" xfId="109" applyFont="1" applyBorder="1" applyAlignment="1">
      <alignment horizontal="center" vertical="center" wrapText="1"/>
      <protection/>
    </xf>
    <xf numFmtId="0" fontId="29" fillId="0" borderId="146" xfId="109" applyFont="1" applyBorder="1" applyAlignment="1">
      <alignment horizontal="center" vertical="center"/>
      <protection/>
    </xf>
    <xf numFmtId="38" fontId="42" fillId="0" borderId="104" xfId="85" applyFont="1" applyBorder="1" applyAlignment="1">
      <alignment horizontal="center" vertical="center"/>
    </xf>
    <xf numFmtId="38" fontId="42" fillId="0" borderId="119" xfId="85" applyFont="1" applyBorder="1" applyAlignment="1">
      <alignment horizontal="center" vertical="center"/>
    </xf>
    <xf numFmtId="38" fontId="42" fillId="0" borderId="122" xfId="85" applyFont="1" applyBorder="1" applyAlignment="1">
      <alignment horizontal="center" vertical="center"/>
    </xf>
    <xf numFmtId="38" fontId="42" fillId="0" borderId="120" xfId="85" applyFont="1" applyBorder="1" applyAlignment="1">
      <alignment horizontal="center" vertical="center"/>
    </xf>
    <xf numFmtId="38" fontId="41" fillId="0" borderId="120" xfId="85" applyFont="1" applyBorder="1" applyAlignment="1">
      <alignment horizontal="center" vertical="center" wrapText="1"/>
    </xf>
    <xf numFmtId="38" fontId="41" fillId="0" borderId="98" xfId="85" applyFont="1" applyBorder="1" applyAlignment="1">
      <alignment horizontal="center" vertical="center"/>
    </xf>
    <xf numFmtId="38" fontId="41" fillId="0" borderId="102" xfId="85" applyFont="1" applyBorder="1" applyAlignment="1">
      <alignment horizontal="center" vertical="center" wrapText="1"/>
    </xf>
    <xf numFmtId="38" fontId="41" fillId="0" borderId="44" xfId="85" applyFont="1" applyBorder="1" applyAlignment="1">
      <alignment horizontal="center" vertical="center"/>
    </xf>
    <xf numFmtId="0" fontId="29" fillId="0" borderId="119" xfId="109" applyFont="1" applyBorder="1" applyAlignment="1">
      <alignment horizontal="center" vertical="center" wrapText="1"/>
      <protection/>
    </xf>
    <xf numFmtId="0" fontId="29" fillId="0" borderId="46" xfId="109" applyFont="1" applyBorder="1" applyAlignment="1">
      <alignment horizontal="center" vertical="center" wrapText="1"/>
      <protection/>
    </xf>
    <xf numFmtId="0" fontId="29" fillId="0" borderId="0" xfId="109" applyFont="1" applyBorder="1" applyAlignment="1">
      <alignment horizontal="center" vertical="center" wrapText="1"/>
      <protection/>
    </xf>
    <xf numFmtId="38" fontId="42" fillId="0" borderId="102" xfId="85" applyFont="1" applyBorder="1" applyAlignment="1">
      <alignment horizontal="center" vertical="center" wrapText="1"/>
    </xf>
    <xf numFmtId="38" fontId="42" fillId="0" borderId="44" xfId="85" applyFont="1" applyBorder="1" applyAlignment="1">
      <alignment horizontal="center" vertical="center" wrapText="1"/>
    </xf>
    <xf numFmtId="38" fontId="42" fillId="0" borderId="44" xfId="85" applyFont="1" applyBorder="1" applyAlignment="1">
      <alignment horizontal="center" vertical="center"/>
    </xf>
    <xf numFmtId="0" fontId="42" fillId="0" borderId="120" xfId="109" applyFont="1" applyBorder="1" applyAlignment="1">
      <alignment horizontal="center" vertical="center"/>
      <protection/>
    </xf>
    <xf numFmtId="38" fontId="42" fillId="0" borderId="137" xfId="85" applyFont="1" applyBorder="1" applyAlignment="1">
      <alignment horizontal="center" vertical="center" wrapText="1"/>
    </xf>
    <xf numFmtId="38" fontId="42" fillId="0" borderId="32" xfId="85" applyFont="1" applyBorder="1" applyAlignment="1">
      <alignment horizontal="center" vertical="center" wrapText="1"/>
    </xf>
    <xf numFmtId="38" fontId="7" fillId="0" borderId="19" xfId="82" applyFont="1" applyBorder="1" applyAlignment="1">
      <alignment horizontal="right"/>
    </xf>
    <xf numFmtId="41" fontId="29" fillId="56" borderId="0" xfId="82" applyNumberFormat="1" applyFont="1" applyFill="1" applyBorder="1" applyAlignment="1">
      <alignment horizontal="right" vertical="center" shrinkToFit="1"/>
    </xf>
    <xf numFmtId="41" fontId="35" fillId="56" borderId="0" xfId="0" applyNumberFormat="1" applyFont="1" applyFill="1" applyBorder="1" applyAlignment="1">
      <alignment horizontal="right" vertical="center" shrinkToFit="1"/>
    </xf>
    <xf numFmtId="41" fontId="29" fillId="56" borderId="30" xfId="82" applyNumberFormat="1" applyFont="1" applyFill="1" applyBorder="1" applyAlignment="1">
      <alignment horizontal="right" vertical="center" shrinkToFit="1"/>
    </xf>
    <xf numFmtId="41" fontId="35" fillId="56" borderId="30" xfId="0" applyNumberFormat="1" applyFont="1" applyFill="1" applyBorder="1" applyAlignment="1">
      <alignment horizontal="right" vertical="center" shrinkToFit="1"/>
    </xf>
    <xf numFmtId="38" fontId="42" fillId="0" borderId="129" xfId="82" applyFont="1" applyBorder="1" applyAlignment="1">
      <alignment horizontal="center" vertical="center" wrapText="1"/>
    </xf>
    <xf numFmtId="38" fontId="42" fillId="0" borderId="130" xfId="82" applyFont="1" applyBorder="1" applyAlignment="1">
      <alignment horizontal="center" vertical="center"/>
    </xf>
    <xf numFmtId="38" fontId="29" fillId="56" borderId="20" xfId="82" applyFont="1" applyFill="1" applyBorder="1" applyAlignment="1">
      <alignment horizontal="center" vertical="center" wrapText="1"/>
    </xf>
    <xf numFmtId="0" fontId="29" fillId="56" borderId="21" xfId="0" applyFont="1" applyFill="1" applyBorder="1" applyAlignment="1">
      <alignment horizontal="center" vertical="center"/>
    </xf>
    <xf numFmtId="0" fontId="29" fillId="56" borderId="137" xfId="0" applyFont="1" applyFill="1" applyBorder="1" applyAlignment="1">
      <alignment horizontal="center" vertical="center"/>
    </xf>
    <xf numFmtId="0" fontId="29" fillId="56" borderId="33" xfId="0" applyFont="1" applyFill="1" applyBorder="1" applyAlignment="1">
      <alignment horizontal="center" vertical="center"/>
    </xf>
    <xf numFmtId="38" fontId="42" fillId="0" borderId="20" xfId="82" applyFont="1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38" fontId="42" fillId="0" borderId="119" xfId="82" applyFont="1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38" fontId="42" fillId="0" borderId="135" xfId="82" applyFont="1" applyBorder="1" applyAlignment="1">
      <alignment horizontal="center" vertical="center" wrapText="1"/>
    </xf>
    <xf numFmtId="38" fontId="42" fillId="0" borderId="136" xfId="82" applyFont="1" applyBorder="1" applyAlignment="1">
      <alignment horizontal="center" vertical="center"/>
    </xf>
    <xf numFmtId="38" fontId="42" fillId="0" borderId="0" xfId="82" applyFont="1" applyBorder="1" applyAlignment="1">
      <alignment horizontal="center" vertical="center" wrapText="1"/>
    </xf>
    <xf numFmtId="38" fontId="42" fillId="0" borderId="0" xfId="82" applyFont="1" applyBorder="1" applyAlignment="1">
      <alignment horizontal="center" vertical="center"/>
    </xf>
    <xf numFmtId="38" fontId="42" fillId="0" borderId="137" xfId="82" applyFont="1" applyBorder="1" applyAlignment="1">
      <alignment horizontal="center" vertical="center"/>
    </xf>
    <xf numFmtId="38" fontId="42" fillId="0" borderId="137" xfId="82" applyFont="1" applyBorder="1" applyAlignment="1">
      <alignment horizontal="center" vertical="center" wrapText="1"/>
    </xf>
    <xf numFmtId="38" fontId="29" fillId="52" borderId="141" xfId="82" applyFont="1" applyFill="1" applyBorder="1" applyAlignment="1">
      <alignment horizontal="center" vertical="center" wrapText="1"/>
    </xf>
    <xf numFmtId="38" fontId="29" fillId="52" borderId="142" xfId="82" applyFont="1" applyFill="1" applyBorder="1" applyAlignment="1">
      <alignment horizontal="center" vertical="center"/>
    </xf>
    <xf numFmtId="38" fontId="42" fillId="0" borderId="140" xfId="82" applyFont="1" applyBorder="1" applyAlignment="1">
      <alignment horizontal="center" vertical="center" wrapText="1"/>
    </xf>
    <xf numFmtId="38" fontId="42" fillId="0" borderId="32" xfId="82" applyFont="1" applyBorder="1" applyAlignment="1">
      <alignment horizontal="center" vertical="center"/>
    </xf>
    <xf numFmtId="38" fontId="29" fillId="52" borderId="21" xfId="82" applyFont="1" applyFill="1" applyBorder="1" applyAlignment="1">
      <alignment horizontal="center" vertical="center" wrapText="1"/>
    </xf>
    <xf numFmtId="38" fontId="29" fillId="52" borderId="33" xfId="82" applyFont="1" applyFill="1" applyBorder="1" applyAlignment="1">
      <alignment horizontal="center" vertical="center"/>
    </xf>
    <xf numFmtId="38" fontId="42" fillId="0" borderId="21" xfId="82" applyFont="1" applyBorder="1" applyAlignment="1">
      <alignment horizontal="center" vertical="center" wrapText="1"/>
    </xf>
    <xf numFmtId="38" fontId="42" fillId="0" borderId="33" xfId="82" applyFont="1" applyBorder="1" applyAlignment="1">
      <alignment horizontal="center" vertical="center"/>
    </xf>
    <xf numFmtId="38" fontId="42" fillId="0" borderId="138" xfId="82" applyFont="1" applyBorder="1" applyAlignment="1">
      <alignment horizontal="center" vertical="center" wrapText="1"/>
    </xf>
    <xf numFmtId="38" fontId="42" fillId="0" borderId="139" xfId="82" applyFont="1" applyBorder="1" applyAlignment="1">
      <alignment horizontal="center" vertical="center"/>
    </xf>
    <xf numFmtId="38" fontId="42" fillId="0" borderId="20" xfId="82" applyFont="1" applyBorder="1" applyAlignment="1">
      <alignment horizontal="center" vertical="center"/>
    </xf>
    <xf numFmtId="38" fontId="43" fillId="52" borderId="21" xfId="82" applyFont="1" applyFill="1" applyBorder="1" applyAlignment="1">
      <alignment horizontal="center" vertical="center" wrapText="1"/>
    </xf>
    <xf numFmtId="38" fontId="43" fillId="52" borderId="33" xfId="82" applyFont="1" applyFill="1" applyBorder="1" applyAlignment="1">
      <alignment horizontal="center" vertical="center"/>
    </xf>
    <xf numFmtId="38" fontId="42" fillId="0" borderId="104" xfId="82" applyFont="1" applyBorder="1" applyAlignment="1">
      <alignment horizontal="center" vertical="center" wrapText="1"/>
    </xf>
    <xf numFmtId="38" fontId="42" fillId="0" borderId="99" xfId="82" applyFont="1" applyBorder="1" applyAlignment="1">
      <alignment horizontal="center" vertical="center" wrapText="1"/>
    </xf>
    <xf numFmtId="38" fontId="42" fillId="0" borderId="102" xfId="82" applyFont="1" applyBorder="1" applyAlignment="1">
      <alignment horizontal="center" vertical="center" wrapText="1"/>
    </xf>
    <xf numFmtId="38" fontId="42" fillId="0" borderId="44" xfId="82" applyFont="1" applyBorder="1" applyAlignment="1">
      <alignment horizontal="center" vertical="center" wrapText="1"/>
    </xf>
    <xf numFmtId="38" fontId="42" fillId="0" borderId="102" xfId="82" applyFont="1" applyBorder="1" applyAlignment="1">
      <alignment horizontal="center" vertical="center"/>
    </xf>
    <xf numFmtId="38" fontId="42" fillId="0" borderId="119" xfId="82" applyFont="1" applyBorder="1" applyAlignment="1">
      <alignment horizontal="center" vertical="center"/>
    </xf>
    <xf numFmtId="38" fontId="41" fillId="0" borderId="20" xfId="82" applyFont="1" applyBorder="1" applyAlignment="1">
      <alignment horizontal="center" vertical="center" wrapText="1"/>
    </xf>
    <xf numFmtId="38" fontId="41" fillId="0" borderId="137" xfId="82" applyFont="1" applyBorder="1" applyAlignment="1">
      <alignment horizontal="center" vertical="center"/>
    </xf>
    <xf numFmtId="38" fontId="41" fillId="0" borderId="102" xfId="82" applyFont="1" applyBorder="1" applyAlignment="1">
      <alignment horizontal="center" vertical="center" wrapText="1"/>
    </xf>
    <xf numFmtId="38" fontId="41" fillId="0" borderId="44" xfId="82" applyFont="1" applyBorder="1" applyAlignment="1">
      <alignment horizontal="center" vertical="center"/>
    </xf>
    <xf numFmtId="0" fontId="42" fillId="0" borderId="104" xfId="0" applyFont="1" applyBorder="1" applyAlignment="1">
      <alignment horizontal="center" vertical="center"/>
    </xf>
    <xf numFmtId="0" fontId="42" fillId="0" borderId="102" xfId="0" applyFont="1" applyBorder="1" applyAlignment="1">
      <alignment horizontal="center" vertical="center"/>
    </xf>
    <xf numFmtId="0" fontId="42" fillId="0" borderId="102" xfId="0" applyFont="1" applyBorder="1" applyAlignment="1">
      <alignment horizontal="center" vertical="center" wrapText="1"/>
    </xf>
    <xf numFmtId="0" fontId="0" fillId="0" borderId="102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38" fontId="41" fillId="0" borderId="104" xfId="82" applyFont="1" applyBorder="1" applyAlignment="1">
      <alignment horizontal="center" vertical="center" wrapText="1"/>
    </xf>
    <xf numFmtId="38" fontId="41" fillId="0" borderId="99" xfId="82" applyFont="1" applyBorder="1" applyAlignment="1">
      <alignment horizontal="center" vertical="center"/>
    </xf>
    <xf numFmtId="38" fontId="42" fillId="0" borderId="46" xfId="82" applyFont="1" applyBorder="1" applyAlignment="1">
      <alignment horizontal="center" vertical="center"/>
    </xf>
    <xf numFmtId="38" fontId="42" fillId="0" borderId="33" xfId="82" applyFont="1" applyBorder="1" applyAlignment="1">
      <alignment horizontal="center" vertical="center" wrapText="1"/>
    </xf>
    <xf numFmtId="38" fontId="41" fillId="0" borderId="137" xfId="82" applyFont="1" applyBorder="1" applyAlignment="1">
      <alignment horizontal="center" vertical="center" wrapText="1"/>
    </xf>
    <xf numFmtId="38" fontId="29" fillId="52" borderId="33" xfId="82" applyFont="1" applyFill="1" applyBorder="1" applyAlignment="1">
      <alignment horizontal="center" vertical="center" wrapText="1"/>
    </xf>
    <xf numFmtId="38" fontId="42" fillId="0" borderId="139" xfId="82" applyFont="1" applyBorder="1" applyAlignment="1">
      <alignment horizontal="center" vertical="center" wrapText="1"/>
    </xf>
    <xf numFmtId="38" fontId="41" fillId="0" borderId="140" xfId="82" applyFont="1" applyBorder="1" applyAlignment="1">
      <alignment horizontal="center" vertical="center" wrapText="1"/>
    </xf>
    <xf numFmtId="38" fontId="41" fillId="0" borderId="32" xfId="82" applyFont="1" applyBorder="1" applyAlignment="1">
      <alignment horizontal="center" vertical="center" wrapText="1"/>
    </xf>
    <xf numFmtId="38" fontId="42" fillId="0" borderId="120" xfId="82" applyFont="1" applyBorder="1" applyAlignment="1">
      <alignment horizontal="center" vertical="center" wrapText="1"/>
    </xf>
    <xf numFmtId="38" fontId="29" fillId="52" borderId="143" xfId="82" applyFont="1" applyFill="1" applyBorder="1" applyAlignment="1">
      <alignment horizontal="center" vertical="center" wrapText="1"/>
    </xf>
    <xf numFmtId="38" fontId="29" fillId="52" borderId="144" xfId="82" applyFont="1" applyFill="1" applyBorder="1" applyAlignment="1">
      <alignment horizontal="center" vertical="center" wrapText="1"/>
    </xf>
    <xf numFmtId="38" fontId="42" fillId="0" borderId="98" xfId="82" applyFont="1" applyBorder="1" applyAlignment="1">
      <alignment horizontal="center" vertical="center" wrapText="1"/>
    </xf>
    <xf numFmtId="0" fontId="41" fillId="0" borderId="102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/>
    </xf>
    <xf numFmtId="0" fontId="29" fillId="52" borderId="119" xfId="0" applyFont="1" applyFill="1" applyBorder="1" applyAlignment="1">
      <alignment horizontal="center" vertical="center" wrapText="1"/>
    </xf>
    <xf numFmtId="0" fontId="29" fillId="52" borderId="46" xfId="0" applyFont="1" applyFill="1" applyBorder="1" applyAlignment="1">
      <alignment horizontal="center" vertical="center" wrapText="1"/>
    </xf>
    <xf numFmtId="0" fontId="43" fillId="52" borderId="119" xfId="0" applyFont="1" applyFill="1" applyBorder="1" applyAlignment="1">
      <alignment horizontal="center" vertical="center" wrapText="1"/>
    </xf>
    <xf numFmtId="0" fontId="43" fillId="52" borderId="46" xfId="0" applyFont="1" applyFill="1" applyBorder="1" applyAlignment="1">
      <alignment horizontal="center" vertical="center"/>
    </xf>
    <xf numFmtId="38" fontId="42" fillId="0" borderId="104" xfId="82" applyFont="1" applyBorder="1" applyAlignment="1">
      <alignment horizontal="center" vertical="center"/>
    </xf>
    <xf numFmtId="0" fontId="42" fillId="0" borderId="147" xfId="0" applyFon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38" fontId="42" fillId="0" borderId="44" xfId="82" applyFont="1" applyBorder="1" applyAlignment="1">
      <alignment horizontal="center" vertical="center"/>
    </xf>
    <xf numFmtId="38" fontId="7" fillId="0" borderId="30" xfId="82" applyFont="1" applyBorder="1" applyAlignment="1">
      <alignment horizontal="right"/>
    </xf>
    <xf numFmtId="38" fontId="6" fillId="0" borderId="0" xfId="82" applyFont="1" applyAlignment="1">
      <alignment horizontal="left"/>
    </xf>
    <xf numFmtId="38" fontId="2" fillId="0" borderId="0" xfId="82" applyFont="1" applyAlignment="1">
      <alignment horizontal="right"/>
    </xf>
  </cellXfs>
  <cellStyles count="10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桁区切り 4" xfId="84"/>
    <cellStyle name="桁区切り 5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2 2 2" xfId="106"/>
    <cellStyle name="標準 3" xfId="107"/>
    <cellStyle name="標準 4" xfId="108"/>
    <cellStyle name="標準 5" xfId="109"/>
    <cellStyle name="標準_02-06" xfId="110"/>
    <cellStyle name="標準_02-08" xfId="111"/>
    <cellStyle name="標準_H20" xfId="112"/>
    <cellStyle name="標準_人口動態統計データベース" xfId="113"/>
    <cellStyle name="標準_人口動態統計データベース_2008.3.31西条地区保存用　（秘匿なし）" xfId="114"/>
    <cellStyle name="標準_人口動態統計データベース_2008.3.31西条地区保存用　（秘匿なし）_2008.3.31西条地区保存用　（秘匿なし）" xfId="115"/>
    <cellStyle name="未定義" xfId="116"/>
    <cellStyle name="良い" xfId="117"/>
    <cellStyle name="良い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1440775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214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56</xdr:col>
      <xdr:colOff>9525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44548425" y="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12</xdr:col>
      <xdr:colOff>0</xdr:colOff>
      <xdr:row>2</xdr:row>
      <xdr:rowOff>0</xdr:rowOff>
    </xdr:from>
    <xdr:to>
      <xdr:col>14</xdr:col>
      <xdr:colOff>9525</xdr:colOff>
      <xdr:row>4</xdr:row>
      <xdr:rowOff>0</xdr:rowOff>
    </xdr:to>
    <xdr:sp>
      <xdr:nvSpPr>
        <xdr:cNvPr id="4" name="Line 8"/>
        <xdr:cNvSpPr>
          <a:spLocks/>
        </xdr:cNvSpPr>
      </xdr:nvSpPr>
      <xdr:spPr>
        <a:xfrm>
          <a:off x="7486650" y="419100"/>
          <a:ext cx="7334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5" name="Line 9"/>
        <xdr:cNvSpPr>
          <a:spLocks/>
        </xdr:cNvSpPr>
      </xdr:nvSpPr>
      <xdr:spPr>
        <a:xfrm>
          <a:off x="28575" y="438150"/>
          <a:ext cx="695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2</xdr:col>
      <xdr:colOff>0</xdr:colOff>
      <xdr:row>4</xdr:row>
      <xdr:rowOff>9525</xdr:rowOff>
    </xdr:to>
    <xdr:sp>
      <xdr:nvSpPr>
        <xdr:cNvPr id="1" name="Line 3"/>
        <xdr:cNvSpPr>
          <a:spLocks/>
        </xdr:cNvSpPr>
      </xdr:nvSpPr>
      <xdr:spPr>
        <a:xfrm>
          <a:off x="19050" y="438150"/>
          <a:ext cx="1152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19050</xdr:rowOff>
    </xdr:from>
    <xdr:to>
      <xdr:col>11</xdr:col>
      <xdr:colOff>0</xdr:colOff>
      <xdr:row>4</xdr:row>
      <xdr:rowOff>9525</xdr:rowOff>
    </xdr:to>
    <xdr:sp>
      <xdr:nvSpPr>
        <xdr:cNvPr id="2" name="Line 3"/>
        <xdr:cNvSpPr>
          <a:spLocks/>
        </xdr:cNvSpPr>
      </xdr:nvSpPr>
      <xdr:spPr>
        <a:xfrm>
          <a:off x="6734175" y="438150"/>
          <a:ext cx="1152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Line 8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" name="Line 9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3" name="Line 10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4" name="Line 11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5" name="Line 12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6" name="Line 13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" name="Line 14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8" name="Line 29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9" name="Line 30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0" name="Line 31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1" name="Line 32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" name="Line 35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Line 36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4" name="Line 37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38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6" name="Line 39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7" name="Line 40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" name="Line 42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" name="Line 43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" name="Line 44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1" name="Line 45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2" name="Line 46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3" name="Line 47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4" name="Line 48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5" name="Line 49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6" name="Line 50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7" name="Line 51"/>
        <xdr:cNvSpPr>
          <a:spLocks/>
        </xdr:cNvSpPr>
      </xdr:nvSpPr>
      <xdr:spPr>
        <a:xfrm>
          <a:off x="1505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12</xdr:col>
      <xdr:colOff>38100</xdr:colOff>
      <xdr:row>2</xdr:row>
      <xdr:rowOff>9525</xdr:rowOff>
    </xdr:from>
    <xdr:to>
      <xdr:col>14</xdr:col>
      <xdr:colOff>0</xdr:colOff>
      <xdr:row>4</xdr:row>
      <xdr:rowOff>9525</xdr:rowOff>
    </xdr:to>
    <xdr:sp>
      <xdr:nvSpPr>
        <xdr:cNvPr id="28" name="Line 54"/>
        <xdr:cNvSpPr>
          <a:spLocks/>
        </xdr:cNvSpPr>
      </xdr:nvSpPr>
      <xdr:spPr>
        <a:xfrm>
          <a:off x="7562850" y="409575"/>
          <a:ext cx="1304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</xdr:row>
      <xdr:rowOff>9525</xdr:rowOff>
    </xdr:from>
    <xdr:to>
      <xdr:col>20</xdr:col>
      <xdr:colOff>0</xdr:colOff>
      <xdr:row>4</xdr:row>
      <xdr:rowOff>9525</xdr:rowOff>
    </xdr:to>
    <xdr:sp>
      <xdr:nvSpPr>
        <xdr:cNvPr id="29" name="Line 55"/>
        <xdr:cNvSpPr>
          <a:spLocks/>
        </xdr:cNvSpPr>
      </xdr:nvSpPr>
      <xdr:spPr>
        <a:xfrm>
          <a:off x="11306175" y="409575"/>
          <a:ext cx="12192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8</xdr:col>
      <xdr:colOff>0</xdr:colOff>
      <xdr:row>4</xdr:row>
      <xdr:rowOff>9525</xdr:rowOff>
    </xdr:to>
    <xdr:sp>
      <xdr:nvSpPr>
        <xdr:cNvPr id="30" name="Line 56"/>
        <xdr:cNvSpPr>
          <a:spLocks/>
        </xdr:cNvSpPr>
      </xdr:nvSpPr>
      <xdr:spPr>
        <a:xfrm>
          <a:off x="3705225" y="409575"/>
          <a:ext cx="1304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31" name="Line 57"/>
        <xdr:cNvSpPr>
          <a:spLocks/>
        </xdr:cNvSpPr>
      </xdr:nvSpPr>
      <xdr:spPr>
        <a:xfrm>
          <a:off x="38100" y="409575"/>
          <a:ext cx="1304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2</xdr:row>
      <xdr:rowOff>9525</xdr:rowOff>
    </xdr:from>
    <xdr:to>
      <xdr:col>26</xdr:col>
      <xdr:colOff>0</xdr:colOff>
      <xdr:row>4</xdr:row>
      <xdr:rowOff>9525</xdr:rowOff>
    </xdr:to>
    <xdr:sp>
      <xdr:nvSpPr>
        <xdr:cNvPr id="32" name="Line 58"/>
        <xdr:cNvSpPr>
          <a:spLocks/>
        </xdr:cNvSpPr>
      </xdr:nvSpPr>
      <xdr:spPr>
        <a:xfrm>
          <a:off x="15097125" y="409575"/>
          <a:ext cx="1333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38100</xdr:colOff>
      <xdr:row>2</xdr:row>
      <xdr:rowOff>9525</xdr:rowOff>
    </xdr:from>
    <xdr:to>
      <xdr:col>32</xdr:col>
      <xdr:colOff>0</xdr:colOff>
      <xdr:row>4</xdr:row>
      <xdr:rowOff>9525</xdr:rowOff>
    </xdr:to>
    <xdr:sp>
      <xdr:nvSpPr>
        <xdr:cNvPr id="33" name="Line 59"/>
        <xdr:cNvSpPr>
          <a:spLocks/>
        </xdr:cNvSpPr>
      </xdr:nvSpPr>
      <xdr:spPr>
        <a:xfrm>
          <a:off x="18973800" y="409575"/>
          <a:ext cx="1333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</xdr:row>
      <xdr:rowOff>9525</xdr:rowOff>
    </xdr:from>
    <xdr:to>
      <xdr:col>14</xdr:col>
      <xdr:colOff>0</xdr:colOff>
      <xdr:row>4</xdr:row>
      <xdr:rowOff>9525</xdr:rowOff>
    </xdr:to>
    <xdr:sp>
      <xdr:nvSpPr>
        <xdr:cNvPr id="34" name="Line 60"/>
        <xdr:cNvSpPr>
          <a:spLocks/>
        </xdr:cNvSpPr>
      </xdr:nvSpPr>
      <xdr:spPr>
        <a:xfrm>
          <a:off x="7562850" y="409575"/>
          <a:ext cx="1304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</xdr:row>
      <xdr:rowOff>9525</xdr:rowOff>
    </xdr:from>
    <xdr:to>
      <xdr:col>20</xdr:col>
      <xdr:colOff>0</xdr:colOff>
      <xdr:row>4</xdr:row>
      <xdr:rowOff>9525</xdr:rowOff>
    </xdr:to>
    <xdr:sp>
      <xdr:nvSpPr>
        <xdr:cNvPr id="35" name="Line 61"/>
        <xdr:cNvSpPr>
          <a:spLocks/>
        </xdr:cNvSpPr>
      </xdr:nvSpPr>
      <xdr:spPr>
        <a:xfrm>
          <a:off x="11306175" y="409575"/>
          <a:ext cx="12192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8</xdr:col>
      <xdr:colOff>0</xdr:colOff>
      <xdr:row>4</xdr:row>
      <xdr:rowOff>9525</xdr:rowOff>
    </xdr:to>
    <xdr:sp>
      <xdr:nvSpPr>
        <xdr:cNvPr id="36" name="Line 62"/>
        <xdr:cNvSpPr>
          <a:spLocks/>
        </xdr:cNvSpPr>
      </xdr:nvSpPr>
      <xdr:spPr>
        <a:xfrm>
          <a:off x="3705225" y="409575"/>
          <a:ext cx="1304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37" name="Line 63"/>
        <xdr:cNvSpPr>
          <a:spLocks/>
        </xdr:cNvSpPr>
      </xdr:nvSpPr>
      <xdr:spPr>
        <a:xfrm>
          <a:off x="38100" y="409575"/>
          <a:ext cx="13049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2</xdr:row>
      <xdr:rowOff>9525</xdr:rowOff>
    </xdr:from>
    <xdr:to>
      <xdr:col>26</xdr:col>
      <xdr:colOff>0</xdr:colOff>
      <xdr:row>4</xdr:row>
      <xdr:rowOff>9525</xdr:rowOff>
    </xdr:to>
    <xdr:sp>
      <xdr:nvSpPr>
        <xdr:cNvPr id="38" name="Line 64"/>
        <xdr:cNvSpPr>
          <a:spLocks/>
        </xdr:cNvSpPr>
      </xdr:nvSpPr>
      <xdr:spPr>
        <a:xfrm>
          <a:off x="15097125" y="409575"/>
          <a:ext cx="1333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38100</xdr:colOff>
      <xdr:row>2</xdr:row>
      <xdr:rowOff>9525</xdr:rowOff>
    </xdr:from>
    <xdr:to>
      <xdr:col>32</xdr:col>
      <xdr:colOff>0</xdr:colOff>
      <xdr:row>4</xdr:row>
      <xdr:rowOff>9525</xdr:rowOff>
    </xdr:to>
    <xdr:sp>
      <xdr:nvSpPr>
        <xdr:cNvPr id="39" name="Line 65"/>
        <xdr:cNvSpPr>
          <a:spLocks/>
        </xdr:cNvSpPr>
      </xdr:nvSpPr>
      <xdr:spPr>
        <a:xfrm>
          <a:off x="18973800" y="409575"/>
          <a:ext cx="1333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2</xdr:row>
      <xdr:rowOff>9525</xdr:rowOff>
    </xdr:from>
    <xdr:to>
      <xdr:col>53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09372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52</xdr:col>
      <xdr:colOff>0</xdr:colOff>
      <xdr:row>2</xdr:row>
      <xdr:rowOff>9525</xdr:rowOff>
    </xdr:from>
    <xdr:to>
      <xdr:col>53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09372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65</xdr:col>
      <xdr:colOff>0</xdr:colOff>
      <xdr:row>2</xdr:row>
      <xdr:rowOff>9525</xdr:rowOff>
    </xdr:from>
    <xdr:to>
      <xdr:col>66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386715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65</xdr:col>
      <xdr:colOff>0</xdr:colOff>
      <xdr:row>2</xdr:row>
      <xdr:rowOff>9525</xdr:rowOff>
    </xdr:from>
    <xdr:to>
      <xdr:col>66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386715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78</xdr:col>
      <xdr:colOff>0</xdr:colOff>
      <xdr:row>2</xdr:row>
      <xdr:rowOff>9525</xdr:rowOff>
    </xdr:from>
    <xdr:to>
      <xdr:col>79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464058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78</xdr:col>
      <xdr:colOff>0</xdr:colOff>
      <xdr:row>2</xdr:row>
      <xdr:rowOff>9525</xdr:rowOff>
    </xdr:from>
    <xdr:to>
      <xdr:col>79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464058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52</xdr:col>
      <xdr:colOff>0</xdr:colOff>
      <xdr:row>2</xdr:row>
      <xdr:rowOff>9525</xdr:rowOff>
    </xdr:from>
    <xdr:to>
      <xdr:col>53</xdr:col>
      <xdr:colOff>0</xdr:colOff>
      <xdr:row>5</xdr:row>
      <xdr:rowOff>0</xdr:rowOff>
    </xdr:to>
    <xdr:sp>
      <xdr:nvSpPr>
        <xdr:cNvPr id="7" name="Line 9"/>
        <xdr:cNvSpPr>
          <a:spLocks/>
        </xdr:cNvSpPr>
      </xdr:nvSpPr>
      <xdr:spPr>
        <a:xfrm>
          <a:off x="309372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52</xdr:col>
      <xdr:colOff>0</xdr:colOff>
      <xdr:row>2</xdr:row>
      <xdr:rowOff>9525</xdr:rowOff>
    </xdr:from>
    <xdr:to>
      <xdr:col>53</xdr:col>
      <xdr:colOff>0</xdr:colOff>
      <xdr:row>5</xdr:row>
      <xdr:rowOff>0</xdr:rowOff>
    </xdr:to>
    <xdr:sp>
      <xdr:nvSpPr>
        <xdr:cNvPr id="8" name="Line 10"/>
        <xdr:cNvSpPr>
          <a:spLocks/>
        </xdr:cNvSpPr>
      </xdr:nvSpPr>
      <xdr:spPr>
        <a:xfrm>
          <a:off x="309372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65</xdr:col>
      <xdr:colOff>0</xdr:colOff>
      <xdr:row>2</xdr:row>
      <xdr:rowOff>9525</xdr:rowOff>
    </xdr:from>
    <xdr:to>
      <xdr:col>66</xdr:col>
      <xdr:colOff>0</xdr:colOff>
      <xdr:row>5</xdr:row>
      <xdr:rowOff>0</xdr:rowOff>
    </xdr:to>
    <xdr:sp>
      <xdr:nvSpPr>
        <xdr:cNvPr id="9" name="Line 11"/>
        <xdr:cNvSpPr>
          <a:spLocks/>
        </xdr:cNvSpPr>
      </xdr:nvSpPr>
      <xdr:spPr>
        <a:xfrm>
          <a:off x="386715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65</xdr:col>
      <xdr:colOff>0</xdr:colOff>
      <xdr:row>2</xdr:row>
      <xdr:rowOff>9525</xdr:rowOff>
    </xdr:from>
    <xdr:to>
      <xdr:col>66</xdr:col>
      <xdr:colOff>0</xdr:colOff>
      <xdr:row>5</xdr:row>
      <xdr:rowOff>0</xdr:rowOff>
    </xdr:to>
    <xdr:sp>
      <xdr:nvSpPr>
        <xdr:cNvPr id="10" name="Line 12"/>
        <xdr:cNvSpPr>
          <a:spLocks/>
        </xdr:cNvSpPr>
      </xdr:nvSpPr>
      <xdr:spPr>
        <a:xfrm>
          <a:off x="386715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78</xdr:col>
      <xdr:colOff>0</xdr:colOff>
      <xdr:row>2</xdr:row>
      <xdr:rowOff>9525</xdr:rowOff>
    </xdr:from>
    <xdr:to>
      <xdr:col>79</xdr:col>
      <xdr:colOff>0</xdr:colOff>
      <xdr:row>5</xdr:row>
      <xdr:rowOff>0</xdr:rowOff>
    </xdr:to>
    <xdr:sp>
      <xdr:nvSpPr>
        <xdr:cNvPr id="11" name="Line 13"/>
        <xdr:cNvSpPr>
          <a:spLocks/>
        </xdr:cNvSpPr>
      </xdr:nvSpPr>
      <xdr:spPr>
        <a:xfrm>
          <a:off x="464058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78</xdr:col>
      <xdr:colOff>0</xdr:colOff>
      <xdr:row>2</xdr:row>
      <xdr:rowOff>9525</xdr:rowOff>
    </xdr:from>
    <xdr:to>
      <xdr:col>79</xdr:col>
      <xdr:colOff>0</xdr:colOff>
      <xdr:row>5</xdr:row>
      <xdr:rowOff>0</xdr:rowOff>
    </xdr:to>
    <xdr:sp>
      <xdr:nvSpPr>
        <xdr:cNvPr id="12" name="Line 14"/>
        <xdr:cNvSpPr>
          <a:spLocks/>
        </xdr:cNvSpPr>
      </xdr:nvSpPr>
      <xdr:spPr>
        <a:xfrm>
          <a:off x="464058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91</xdr:col>
      <xdr:colOff>0</xdr:colOff>
      <xdr:row>2</xdr:row>
      <xdr:rowOff>9525</xdr:rowOff>
    </xdr:from>
    <xdr:to>
      <xdr:col>92</xdr:col>
      <xdr:colOff>0</xdr:colOff>
      <xdr:row>5</xdr:row>
      <xdr:rowOff>0</xdr:rowOff>
    </xdr:to>
    <xdr:sp>
      <xdr:nvSpPr>
        <xdr:cNvPr id="13" name="Line 15"/>
        <xdr:cNvSpPr>
          <a:spLocks/>
        </xdr:cNvSpPr>
      </xdr:nvSpPr>
      <xdr:spPr>
        <a:xfrm>
          <a:off x="541401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91</xdr:col>
      <xdr:colOff>0</xdr:colOff>
      <xdr:row>2</xdr:row>
      <xdr:rowOff>9525</xdr:rowOff>
    </xdr:from>
    <xdr:to>
      <xdr:col>92</xdr:col>
      <xdr:colOff>0</xdr:colOff>
      <xdr:row>5</xdr:row>
      <xdr:rowOff>0</xdr:rowOff>
    </xdr:to>
    <xdr:sp>
      <xdr:nvSpPr>
        <xdr:cNvPr id="14" name="Line 16"/>
        <xdr:cNvSpPr>
          <a:spLocks/>
        </xdr:cNvSpPr>
      </xdr:nvSpPr>
      <xdr:spPr>
        <a:xfrm>
          <a:off x="541401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91</xdr:col>
      <xdr:colOff>0</xdr:colOff>
      <xdr:row>2</xdr:row>
      <xdr:rowOff>9525</xdr:rowOff>
    </xdr:from>
    <xdr:to>
      <xdr:col>92</xdr:col>
      <xdr:colOff>0</xdr:colOff>
      <xdr:row>5</xdr:row>
      <xdr:rowOff>0</xdr:rowOff>
    </xdr:to>
    <xdr:sp>
      <xdr:nvSpPr>
        <xdr:cNvPr id="15" name="Line 17"/>
        <xdr:cNvSpPr>
          <a:spLocks/>
        </xdr:cNvSpPr>
      </xdr:nvSpPr>
      <xdr:spPr>
        <a:xfrm>
          <a:off x="541401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91</xdr:col>
      <xdr:colOff>0</xdr:colOff>
      <xdr:row>2</xdr:row>
      <xdr:rowOff>9525</xdr:rowOff>
    </xdr:from>
    <xdr:to>
      <xdr:col>92</xdr:col>
      <xdr:colOff>0</xdr:colOff>
      <xdr:row>5</xdr:row>
      <xdr:rowOff>0</xdr:rowOff>
    </xdr:to>
    <xdr:sp>
      <xdr:nvSpPr>
        <xdr:cNvPr id="16" name="Line 18"/>
        <xdr:cNvSpPr>
          <a:spLocks/>
        </xdr:cNvSpPr>
      </xdr:nvSpPr>
      <xdr:spPr>
        <a:xfrm>
          <a:off x="541401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7" name="Line 1"/>
        <xdr:cNvSpPr>
          <a:spLocks/>
        </xdr:cNvSpPr>
      </xdr:nvSpPr>
      <xdr:spPr>
        <a:xfrm>
          <a:off x="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8" name="Line 2"/>
        <xdr:cNvSpPr>
          <a:spLocks/>
        </xdr:cNvSpPr>
      </xdr:nvSpPr>
      <xdr:spPr>
        <a:xfrm>
          <a:off x="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0</xdr:colOff>
      <xdr:row>2</xdr:row>
      <xdr:rowOff>9525</xdr:rowOff>
    </xdr:from>
    <xdr:to>
      <xdr:col>14</xdr:col>
      <xdr:colOff>0</xdr:colOff>
      <xdr:row>5</xdr:row>
      <xdr:rowOff>0</xdr:rowOff>
    </xdr:to>
    <xdr:sp>
      <xdr:nvSpPr>
        <xdr:cNvPr id="19" name="Line 3"/>
        <xdr:cNvSpPr>
          <a:spLocks/>
        </xdr:cNvSpPr>
      </xdr:nvSpPr>
      <xdr:spPr>
        <a:xfrm>
          <a:off x="77343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0</xdr:colOff>
      <xdr:row>2</xdr:row>
      <xdr:rowOff>9525</xdr:rowOff>
    </xdr:from>
    <xdr:to>
      <xdr:col>14</xdr:col>
      <xdr:colOff>0</xdr:colOff>
      <xdr:row>5</xdr:row>
      <xdr:rowOff>0</xdr:rowOff>
    </xdr:to>
    <xdr:sp>
      <xdr:nvSpPr>
        <xdr:cNvPr id="20" name="Line 4"/>
        <xdr:cNvSpPr>
          <a:spLocks/>
        </xdr:cNvSpPr>
      </xdr:nvSpPr>
      <xdr:spPr>
        <a:xfrm>
          <a:off x="77343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26</xdr:col>
      <xdr:colOff>0</xdr:colOff>
      <xdr:row>2</xdr:row>
      <xdr:rowOff>9525</xdr:rowOff>
    </xdr:from>
    <xdr:to>
      <xdr:col>27</xdr:col>
      <xdr:colOff>0</xdr:colOff>
      <xdr:row>5</xdr:row>
      <xdr:rowOff>0</xdr:rowOff>
    </xdr:to>
    <xdr:sp>
      <xdr:nvSpPr>
        <xdr:cNvPr id="21" name="Line 5"/>
        <xdr:cNvSpPr>
          <a:spLocks/>
        </xdr:cNvSpPr>
      </xdr:nvSpPr>
      <xdr:spPr>
        <a:xfrm>
          <a:off x="154686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26</xdr:col>
      <xdr:colOff>0</xdr:colOff>
      <xdr:row>2</xdr:row>
      <xdr:rowOff>9525</xdr:rowOff>
    </xdr:from>
    <xdr:to>
      <xdr:col>27</xdr:col>
      <xdr:colOff>0</xdr:colOff>
      <xdr:row>5</xdr:row>
      <xdr:rowOff>0</xdr:rowOff>
    </xdr:to>
    <xdr:sp>
      <xdr:nvSpPr>
        <xdr:cNvPr id="22" name="Line 6"/>
        <xdr:cNvSpPr>
          <a:spLocks/>
        </xdr:cNvSpPr>
      </xdr:nvSpPr>
      <xdr:spPr>
        <a:xfrm>
          <a:off x="154686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23" name="Line 9"/>
        <xdr:cNvSpPr>
          <a:spLocks/>
        </xdr:cNvSpPr>
      </xdr:nvSpPr>
      <xdr:spPr>
        <a:xfrm>
          <a:off x="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24" name="Line 10"/>
        <xdr:cNvSpPr>
          <a:spLocks/>
        </xdr:cNvSpPr>
      </xdr:nvSpPr>
      <xdr:spPr>
        <a:xfrm>
          <a:off x="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0</xdr:colOff>
      <xdr:row>2</xdr:row>
      <xdr:rowOff>9525</xdr:rowOff>
    </xdr:from>
    <xdr:to>
      <xdr:col>14</xdr:col>
      <xdr:colOff>0</xdr:colOff>
      <xdr:row>5</xdr:row>
      <xdr:rowOff>0</xdr:rowOff>
    </xdr:to>
    <xdr:sp>
      <xdr:nvSpPr>
        <xdr:cNvPr id="25" name="Line 11"/>
        <xdr:cNvSpPr>
          <a:spLocks/>
        </xdr:cNvSpPr>
      </xdr:nvSpPr>
      <xdr:spPr>
        <a:xfrm>
          <a:off x="77343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0</xdr:colOff>
      <xdr:row>2</xdr:row>
      <xdr:rowOff>9525</xdr:rowOff>
    </xdr:from>
    <xdr:to>
      <xdr:col>14</xdr:col>
      <xdr:colOff>0</xdr:colOff>
      <xdr:row>5</xdr:row>
      <xdr:rowOff>0</xdr:rowOff>
    </xdr:to>
    <xdr:sp>
      <xdr:nvSpPr>
        <xdr:cNvPr id="26" name="Line 12"/>
        <xdr:cNvSpPr>
          <a:spLocks/>
        </xdr:cNvSpPr>
      </xdr:nvSpPr>
      <xdr:spPr>
        <a:xfrm>
          <a:off x="77343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26</xdr:col>
      <xdr:colOff>0</xdr:colOff>
      <xdr:row>2</xdr:row>
      <xdr:rowOff>9525</xdr:rowOff>
    </xdr:from>
    <xdr:to>
      <xdr:col>27</xdr:col>
      <xdr:colOff>0</xdr:colOff>
      <xdr:row>5</xdr:row>
      <xdr:rowOff>0</xdr:rowOff>
    </xdr:to>
    <xdr:sp>
      <xdr:nvSpPr>
        <xdr:cNvPr id="27" name="Line 13"/>
        <xdr:cNvSpPr>
          <a:spLocks/>
        </xdr:cNvSpPr>
      </xdr:nvSpPr>
      <xdr:spPr>
        <a:xfrm>
          <a:off x="154686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26</xdr:col>
      <xdr:colOff>0</xdr:colOff>
      <xdr:row>2</xdr:row>
      <xdr:rowOff>9525</xdr:rowOff>
    </xdr:from>
    <xdr:to>
      <xdr:col>27</xdr:col>
      <xdr:colOff>0</xdr:colOff>
      <xdr:row>5</xdr:row>
      <xdr:rowOff>0</xdr:rowOff>
    </xdr:to>
    <xdr:sp>
      <xdr:nvSpPr>
        <xdr:cNvPr id="28" name="Line 14"/>
        <xdr:cNvSpPr>
          <a:spLocks/>
        </xdr:cNvSpPr>
      </xdr:nvSpPr>
      <xdr:spPr>
        <a:xfrm>
          <a:off x="154686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0</xdr:colOff>
      <xdr:row>2</xdr:row>
      <xdr:rowOff>9525</xdr:rowOff>
    </xdr:from>
    <xdr:to>
      <xdr:col>40</xdr:col>
      <xdr:colOff>0</xdr:colOff>
      <xdr:row>5</xdr:row>
      <xdr:rowOff>0</xdr:rowOff>
    </xdr:to>
    <xdr:sp>
      <xdr:nvSpPr>
        <xdr:cNvPr id="29" name="Line 15"/>
        <xdr:cNvSpPr>
          <a:spLocks/>
        </xdr:cNvSpPr>
      </xdr:nvSpPr>
      <xdr:spPr>
        <a:xfrm>
          <a:off x="232029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0</xdr:colOff>
      <xdr:row>2</xdr:row>
      <xdr:rowOff>9525</xdr:rowOff>
    </xdr:from>
    <xdr:to>
      <xdr:col>40</xdr:col>
      <xdr:colOff>0</xdr:colOff>
      <xdr:row>5</xdr:row>
      <xdr:rowOff>0</xdr:rowOff>
    </xdr:to>
    <xdr:sp>
      <xdr:nvSpPr>
        <xdr:cNvPr id="30" name="Line 16"/>
        <xdr:cNvSpPr>
          <a:spLocks/>
        </xdr:cNvSpPr>
      </xdr:nvSpPr>
      <xdr:spPr>
        <a:xfrm>
          <a:off x="232029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0</xdr:colOff>
      <xdr:row>2</xdr:row>
      <xdr:rowOff>9525</xdr:rowOff>
    </xdr:from>
    <xdr:to>
      <xdr:col>40</xdr:col>
      <xdr:colOff>0</xdr:colOff>
      <xdr:row>5</xdr:row>
      <xdr:rowOff>0</xdr:rowOff>
    </xdr:to>
    <xdr:sp>
      <xdr:nvSpPr>
        <xdr:cNvPr id="31" name="Line 17"/>
        <xdr:cNvSpPr>
          <a:spLocks/>
        </xdr:cNvSpPr>
      </xdr:nvSpPr>
      <xdr:spPr>
        <a:xfrm>
          <a:off x="232029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39</xdr:col>
      <xdr:colOff>0</xdr:colOff>
      <xdr:row>2</xdr:row>
      <xdr:rowOff>9525</xdr:rowOff>
    </xdr:from>
    <xdr:to>
      <xdr:col>40</xdr:col>
      <xdr:colOff>0</xdr:colOff>
      <xdr:row>5</xdr:row>
      <xdr:rowOff>0</xdr:rowOff>
    </xdr:to>
    <xdr:sp>
      <xdr:nvSpPr>
        <xdr:cNvPr id="32" name="Line 18"/>
        <xdr:cNvSpPr>
          <a:spLocks/>
        </xdr:cNvSpPr>
      </xdr:nvSpPr>
      <xdr:spPr>
        <a:xfrm>
          <a:off x="23202900" y="3905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5381625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19050</xdr:rowOff>
    </xdr:from>
    <xdr:to>
      <xdr:col>0</xdr:col>
      <xdr:colOff>866775</xdr:colOff>
      <xdr:row>54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10620375"/>
          <a:ext cx="8477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19050</xdr:rowOff>
    </xdr:from>
    <xdr:to>
      <xdr:col>1</xdr:col>
      <xdr:colOff>19050</xdr:colOff>
      <xdr:row>78</xdr:row>
      <xdr:rowOff>9525</xdr:rowOff>
    </xdr:to>
    <xdr:sp>
      <xdr:nvSpPr>
        <xdr:cNvPr id="4" name="Line 4"/>
        <xdr:cNvSpPr>
          <a:spLocks/>
        </xdr:cNvSpPr>
      </xdr:nvSpPr>
      <xdr:spPr>
        <a:xfrm>
          <a:off x="19050" y="15592425"/>
          <a:ext cx="9048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102</xdr:row>
      <xdr:rowOff>19050</xdr:rowOff>
    </xdr:from>
    <xdr:to>
      <xdr:col>0</xdr:col>
      <xdr:colOff>866775</xdr:colOff>
      <xdr:row>104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20888325"/>
          <a:ext cx="8477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126</xdr:row>
      <xdr:rowOff>19050</xdr:rowOff>
    </xdr:from>
    <xdr:to>
      <xdr:col>0</xdr:col>
      <xdr:colOff>866775</xdr:colOff>
      <xdr:row>128</xdr:row>
      <xdr:rowOff>9525</xdr:rowOff>
    </xdr:to>
    <xdr:sp>
      <xdr:nvSpPr>
        <xdr:cNvPr id="6" name="Line 6"/>
        <xdr:cNvSpPr>
          <a:spLocks/>
        </xdr:cNvSpPr>
      </xdr:nvSpPr>
      <xdr:spPr>
        <a:xfrm>
          <a:off x="19050" y="25860375"/>
          <a:ext cx="8477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152</xdr:row>
      <xdr:rowOff>19050</xdr:rowOff>
    </xdr:from>
    <xdr:to>
      <xdr:col>1</xdr:col>
      <xdr:colOff>0</xdr:colOff>
      <xdr:row>154</xdr:row>
      <xdr:rowOff>9525</xdr:rowOff>
    </xdr:to>
    <xdr:sp>
      <xdr:nvSpPr>
        <xdr:cNvPr id="7" name="Line 7"/>
        <xdr:cNvSpPr>
          <a:spLocks/>
        </xdr:cNvSpPr>
      </xdr:nvSpPr>
      <xdr:spPr>
        <a:xfrm>
          <a:off x="19050" y="31137225"/>
          <a:ext cx="8858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176</xdr:row>
      <xdr:rowOff>19050</xdr:rowOff>
    </xdr:from>
    <xdr:to>
      <xdr:col>1</xdr:col>
      <xdr:colOff>9525</xdr:colOff>
      <xdr:row>177</xdr:row>
      <xdr:rowOff>180975</xdr:rowOff>
    </xdr:to>
    <xdr:sp>
      <xdr:nvSpPr>
        <xdr:cNvPr id="8" name="Line 8"/>
        <xdr:cNvSpPr>
          <a:spLocks/>
        </xdr:cNvSpPr>
      </xdr:nvSpPr>
      <xdr:spPr>
        <a:xfrm>
          <a:off x="19050" y="36309300"/>
          <a:ext cx="8953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203</xdr:row>
      <xdr:rowOff>19050</xdr:rowOff>
    </xdr:from>
    <xdr:to>
      <xdr:col>0</xdr:col>
      <xdr:colOff>838200</xdr:colOff>
      <xdr:row>204</xdr:row>
      <xdr:rowOff>190500</xdr:rowOff>
    </xdr:to>
    <xdr:sp>
      <xdr:nvSpPr>
        <xdr:cNvPr id="9" name="Line 9"/>
        <xdr:cNvSpPr>
          <a:spLocks/>
        </xdr:cNvSpPr>
      </xdr:nvSpPr>
      <xdr:spPr>
        <a:xfrm>
          <a:off x="19050" y="41757600"/>
          <a:ext cx="8191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227</xdr:row>
      <xdr:rowOff>19050</xdr:rowOff>
    </xdr:from>
    <xdr:to>
      <xdr:col>1</xdr:col>
      <xdr:colOff>9525</xdr:colOff>
      <xdr:row>229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19050" y="46729650"/>
          <a:ext cx="895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253</xdr:row>
      <xdr:rowOff>19050</xdr:rowOff>
    </xdr:from>
    <xdr:to>
      <xdr:col>1</xdr:col>
      <xdr:colOff>0</xdr:colOff>
      <xdr:row>254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19050" y="52016025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277</xdr:row>
      <xdr:rowOff>19050</xdr:rowOff>
    </xdr:from>
    <xdr:to>
      <xdr:col>1</xdr:col>
      <xdr:colOff>9525</xdr:colOff>
      <xdr:row>278</xdr:row>
      <xdr:rowOff>190500</xdr:rowOff>
    </xdr:to>
    <xdr:sp>
      <xdr:nvSpPr>
        <xdr:cNvPr id="12" name="Line 12"/>
        <xdr:cNvSpPr>
          <a:spLocks/>
        </xdr:cNvSpPr>
      </xdr:nvSpPr>
      <xdr:spPr>
        <a:xfrm>
          <a:off x="19050" y="56997600"/>
          <a:ext cx="895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303</xdr:row>
      <xdr:rowOff>19050</xdr:rowOff>
    </xdr:from>
    <xdr:to>
      <xdr:col>1</xdr:col>
      <xdr:colOff>19050</xdr:colOff>
      <xdr:row>305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19050" y="62236350"/>
          <a:ext cx="904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327</xdr:row>
      <xdr:rowOff>19050</xdr:rowOff>
    </xdr:from>
    <xdr:to>
      <xdr:col>0</xdr:col>
      <xdr:colOff>866775</xdr:colOff>
      <xdr:row>329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9050" y="67217925"/>
          <a:ext cx="8477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353</xdr:row>
      <xdr:rowOff>19050</xdr:rowOff>
    </xdr:from>
    <xdr:to>
      <xdr:col>0</xdr:col>
      <xdr:colOff>866775</xdr:colOff>
      <xdr:row>355</xdr:row>
      <xdr:rowOff>9525</xdr:rowOff>
    </xdr:to>
    <xdr:sp>
      <xdr:nvSpPr>
        <xdr:cNvPr id="15" name="Line 15"/>
        <xdr:cNvSpPr>
          <a:spLocks/>
        </xdr:cNvSpPr>
      </xdr:nvSpPr>
      <xdr:spPr>
        <a:xfrm>
          <a:off x="19050" y="72456675"/>
          <a:ext cx="8477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19050</xdr:rowOff>
    </xdr:from>
    <xdr:to>
      <xdr:col>1</xdr:col>
      <xdr:colOff>0</xdr:colOff>
      <xdr:row>379</xdr:row>
      <xdr:rowOff>9525</xdr:rowOff>
    </xdr:to>
    <xdr:sp>
      <xdr:nvSpPr>
        <xdr:cNvPr id="16" name="Line 16"/>
        <xdr:cNvSpPr>
          <a:spLocks/>
        </xdr:cNvSpPr>
      </xdr:nvSpPr>
      <xdr:spPr>
        <a:xfrm>
          <a:off x="19050" y="77438250"/>
          <a:ext cx="885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403</xdr:row>
      <xdr:rowOff>19050</xdr:rowOff>
    </xdr:from>
    <xdr:to>
      <xdr:col>1</xdr:col>
      <xdr:colOff>9525</xdr:colOff>
      <xdr:row>405</xdr:row>
      <xdr:rowOff>9525</xdr:rowOff>
    </xdr:to>
    <xdr:sp>
      <xdr:nvSpPr>
        <xdr:cNvPr id="17" name="Line 17"/>
        <xdr:cNvSpPr>
          <a:spLocks/>
        </xdr:cNvSpPr>
      </xdr:nvSpPr>
      <xdr:spPr>
        <a:xfrm>
          <a:off x="19050" y="82696050"/>
          <a:ext cx="895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427</xdr:row>
      <xdr:rowOff>19050</xdr:rowOff>
    </xdr:from>
    <xdr:to>
      <xdr:col>1</xdr:col>
      <xdr:colOff>0</xdr:colOff>
      <xdr:row>429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19050" y="87677625"/>
          <a:ext cx="885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9525</xdr:rowOff>
    </xdr:to>
    <xdr:sp>
      <xdr:nvSpPr>
        <xdr:cNvPr id="19" name="Line 19"/>
        <xdr:cNvSpPr>
          <a:spLocks/>
        </xdr:cNvSpPr>
      </xdr:nvSpPr>
      <xdr:spPr>
        <a:xfrm>
          <a:off x="19050" y="41910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>
          <a:off x="19050" y="5381625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19050</xdr:rowOff>
    </xdr:from>
    <xdr:to>
      <xdr:col>0</xdr:col>
      <xdr:colOff>866775</xdr:colOff>
      <xdr:row>54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10620375"/>
          <a:ext cx="8477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76</xdr:row>
      <xdr:rowOff>19050</xdr:rowOff>
    </xdr:from>
    <xdr:to>
      <xdr:col>1</xdr:col>
      <xdr:colOff>19050</xdr:colOff>
      <xdr:row>78</xdr:row>
      <xdr:rowOff>9525</xdr:rowOff>
    </xdr:to>
    <xdr:sp>
      <xdr:nvSpPr>
        <xdr:cNvPr id="22" name="Line 22"/>
        <xdr:cNvSpPr>
          <a:spLocks/>
        </xdr:cNvSpPr>
      </xdr:nvSpPr>
      <xdr:spPr>
        <a:xfrm>
          <a:off x="19050" y="15592425"/>
          <a:ext cx="9048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102</xdr:row>
      <xdr:rowOff>19050</xdr:rowOff>
    </xdr:from>
    <xdr:to>
      <xdr:col>0</xdr:col>
      <xdr:colOff>866775</xdr:colOff>
      <xdr:row>104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20888325"/>
          <a:ext cx="8477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126</xdr:row>
      <xdr:rowOff>19050</xdr:rowOff>
    </xdr:from>
    <xdr:to>
      <xdr:col>0</xdr:col>
      <xdr:colOff>866775</xdr:colOff>
      <xdr:row>128</xdr:row>
      <xdr:rowOff>9525</xdr:rowOff>
    </xdr:to>
    <xdr:sp>
      <xdr:nvSpPr>
        <xdr:cNvPr id="24" name="Line 24"/>
        <xdr:cNvSpPr>
          <a:spLocks/>
        </xdr:cNvSpPr>
      </xdr:nvSpPr>
      <xdr:spPr>
        <a:xfrm>
          <a:off x="19050" y="25860375"/>
          <a:ext cx="8477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152</xdr:row>
      <xdr:rowOff>19050</xdr:rowOff>
    </xdr:from>
    <xdr:to>
      <xdr:col>1</xdr:col>
      <xdr:colOff>0</xdr:colOff>
      <xdr:row>154</xdr:row>
      <xdr:rowOff>9525</xdr:rowOff>
    </xdr:to>
    <xdr:sp>
      <xdr:nvSpPr>
        <xdr:cNvPr id="25" name="Line 25"/>
        <xdr:cNvSpPr>
          <a:spLocks/>
        </xdr:cNvSpPr>
      </xdr:nvSpPr>
      <xdr:spPr>
        <a:xfrm>
          <a:off x="19050" y="31137225"/>
          <a:ext cx="8858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176</xdr:row>
      <xdr:rowOff>19050</xdr:rowOff>
    </xdr:from>
    <xdr:to>
      <xdr:col>1</xdr:col>
      <xdr:colOff>9525</xdr:colOff>
      <xdr:row>177</xdr:row>
      <xdr:rowOff>180975</xdr:rowOff>
    </xdr:to>
    <xdr:sp>
      <xdr:nvSpPr>
        <xdr:cNvPr id="26" name="Line 26"/>
        <xdr:cNvSpPr>
          <a:spLocks/>
        </xdr:cNvSpPr>
      </xdr:nvSpPr>
      <xdr:spPr>
        <a:xfrm>
          <a:off x="19050" y="36309300"/>
          <a:ext cx="8953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203</xdr:row>
      <xdr:rowOff>19050</xdr:rowOff>
    </xdr:from>
    <xdr:to>
      <xdr:col>0</xdr:col>
      <xdr:colOff>838200</xdr:colOff>
      <xdr:row>204</xdr:row>
      <xdr:rowOff>190500</xdr:rowOff>
    </xdr:to>
    <xdr:sp>
      <xdr:nvSpPr>
        <xdr:cNvPr id="27" name="Line 27"/>
        <xdr:cNvSpPr>
          <a:spLocks/>
        </xdr:cNvSpPr>
      </xdr:nvSpPr>
      <xdr:spPr>
        <a:xfrm>
          <a:off x="19050" y="41757600"/>
          <a:ext cx="8191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227</xdr:row>
      <xdr:rowOff>19050</xdr:rowOff>
    </xdr:from>
    <xdr:to>
      <xdr:col>1</xdr:col>
      <xdr:colOff>9525</xdr:colOff>
      <xdr:row>229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9050" y="46729650"/>
          <a:ext cx="895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253</xdr:row>
      <xdr:rowOff>19050</xdr:rowOff>
    </xdr:from>
    <xdr:to>
      <xdr:col>1</xdr:col>
      <xdr:colOff>0</xdr:colOff>
      <xdr:row>254</xdr:row>
      <xdr:rowOff>190500</xdr:rowOff>
    </xdr:to>
    <xdr:sp>
      <xdr:nvSpPr>
        <xdr:cNvPr id="29" name="Line 29"/>
        <xdr:cNvSpPr>
          <a:spLocks/>
        </xdr:cNvSpPr>
      </xdr:nvSpPr>
      <xdr:spPr>
        <a:xfrm>
          <a:off x="19050" y="52016025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277</xdr:row>
      <xdr:rowOff>19050</xdr:rowOff>
    </xdr:from>
    <xdr:to>
      <xdr:col>1</xdr:col>
      <xdr:colOff>9525</xdr:colOff>
      <xdr:row>278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19050" y="56997600"/>
          <a:ext cx="895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303</xdr:row>
      <xdr:rowOff>19050</xdr:rowOff>
    </xdr:from>
    <xdr:to>
      <xdr:col>1</xdr:col>
      <xdr:colOff>19050</xdr:colOff>
      <xdr:row>305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19050" y="62236350"/>
          <a:ext cx="904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327</xdr:row>
      <xdr:rowOff>19050</xdr:rowOff>
    </xdr:from>
    <xdr:to>
      <xdr:col>0</xdr:col>
      <xdr:colOff>866775</xdr:colOff>
      <xdr:row>329</xdr:row>
      <xdr:rowOff>9525</xdr:rowOff>
    </xdr:to>
    <xdr:sp>
      <xdr:nvSpPr>
        <xdr:cNvPr id="32" name="Line 32"/>
        <xdr:cNvSpPr>
          <a:spLocks/>
        </xdr:cNvSpPr>
      </xdr:nvSpPr>
      <xdr:spPr>
        <a:xfrm>
          <a:off x="19050" y="67217925"/>
          <a:ext cx="8477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353</xdr:row>
      <xdr:rowOff>19050</xdr:rowOff>
    </xdr:from>
    <xdr:to>
      <xdr:col>0</xdr:col>
      <xdr:colOff>866775</xdr:colOff>
      <xdr:row>355</xdr:row>
      <xdr:rowOff>9525</xdr:rowOff>
    </xdr:to>
    <xdr:sp>
      <xdr:nvSpPr>
        <xdr:cNvPr id="33" name="Line 33"/>
        <xdr:cNvSpPr>
          <a:spLocks/>
        </xdr:cNvSpPr>
      </xdr:nvSpPr>
      <xdr:spPr>
        <a:xfrm>
          <a:off x="19050" y="72456675"/>
          <a:ext cx="8477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377</xdr:row>
      <xdr:rowOff>19050</xdr:rowOff>
    </xdr:from>
    <xdr:to>
      <xdr:col>1</xdr:col>
      <xdr:colOff>0</xdr:colOff>
      <xdr:row>379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19050" y="77438250"/>
          <a:ext cx="885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403</xdr:row>
      <xdr:rowOff>19050</xdr:rowOff>
    </xdr:from>
    <xdr:to>
      <xdr:col>1</xdr:col>
      <xdr:colOff>9525</xdr:colOff>
      <xdr:row>405</xdr:row>
      <xdr:rowOff>9525</xdr:rowOff>
    </xdr:to>
    <xdr:sp>
      <xdr:nvSpPr>
        <xdr:cNvPr id="35" name="Line 35"/>
        <xdr:cNvSpPr>
          <a:spLocks/>
        </xdr:cNvSpPr>
      </xdr:nvSpPr>
      <xdr:spPr>
        <a:xfrm>
          <a:off x="19050" y="82696050"/>
          <a:ext cx="895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427</xdr:row>
      <xdr:rowOff>19050</xdr:rowOff>
    </xdr:from>
    <xdr:to>
      <xdr:col>1</xdr:col>
      <xdr:colOff>0</xdr:colOff>
      <xdr:row>429</xdr:row>
      <xdr:rowOff>19050</xdr:rowOff>
    </xdr:to>
    <xdr:sp>
      <xdr:nvSpPr>
        <xdr:cNvPr id="36" name="Line 36"/>
        <xdr:cNvSpPr>
          <a:spLocks/>
        </xdr:cNvSpPr>
      </xdr:nvSpPr>
      <xdr:spPr>
        <a:xfrm>
          <a:off x="19050" y="87677625"/>
          <a:ext cx="885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048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0</xdr:rowOff>
    </xdr:from>
    <xdr:to>
      <xdr:col>26</xdr:col>
      <xdr:colOff>619125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14373225" y="5867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0</xdr:rowOff>
    </xdr:from>
    <xdr:to>
      <xdr:col>13</xdr:col>
      <xdr:colOff>619125</xdr:colOff>
      <xdr:row>25</xdr:row>
      <xdr:rowOff>0</xdr:rowOff>
    </xdr:to>
    <xdr:sp>
      <xdr:nvSpPr>
        <xdr:cNvPr id="3" name="Line 4"/>
        <xdr:cNvSpPr>
          <a:spLocks/>
        </xdr:cNvSpPr>
      </xdr:nvSpPr>
      <xdr:spPr>
        <a:xfrm>
          <a:off x="7191375" y="5867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" name="Line 5"/>
        <xdr:cNvSpPr>
          <a:spLocks/>
        </xdr:cNvSpPr>
      </xdr:nvSpPr>
      <xdr:spPr>
        <a:xfrm>
          <a:off x="7191375" y="58674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0</xdr:rowOff>
    </xdr:from>
    <xdr:to>
      <xdr:col>26</xdr:col>
      <xdr:colOff>619125</xdr:colOff>
      <xdr:row>25</xdr:row>
      <xdr:rowOff>0</xdr:rowOff>
    </xdr:to>
    <xdr:sp>
      <xdr:nvSpPr>
        <xdr:cNvPr id="5" name="Line 6"/>
        <xdr:cNvSpPr>
          <a:spLocks/>
        </xdr:cNvSpPr>
      </xdr:nvSpPr>
      <xdr:spPr>
        <a:xfrm>
          <a:off x="14373225" y="5867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0</xdr:rowOff>
    </xdr:from>
    <xdr:to>
      <xdr:col>52</xdr:col>
      <xdr:colOff>619125</xdr:colOff>
      <xdr:row>25</xdr:row>
      <xdr:rowOff>0</xdr:rowOff>
    </xdr:to>
    <xdr:sp>
      <xdr:nvSpPr>
        <xdr:cNvPr id="6" name="Line 7"/>
        <xdr:cNvSpPr>
          <a:spLocks/>
        </xdr:cNvSpPr>
      </xdr:nvSpPr>
      <xdr:spPr>
        <a:xfrm>
          <a:off x="28736925" y="5867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0</xdr:rowOff>
    </xdr:from>
    <xdr:to>
      <xdr:col>52</xdr:col>
      <xdr:colOff>619125</xdr:colOff>
      <xdr:row>25</xdr:row>
      <xdr:rowOff>0</xdr:rowOff>
    </xdr:to>
    <xdr:sp>
      <xdr:nvSpPr>
        <xdr:cNvPr id="7" name="Line 8"/>
        <xdr:cNvSpPr>
          <a:spLocks/>
        </xdr:cNvSpPr>
      </xdr:nvSpPr>
      <xdr:spPr>
        <a:xfrm>
          <a:off x="28736925" y="5867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9525</xdr:colOff>
      <xdr:row>25</xdr:row>
      <xdr:rowOff>0</xdr:rowOff>
    </xdr:from>
    <xdr:to>
      <xdr:col>118</xdr:col>
      <xdr:colOff>0</xdr:colOff>
      <xdr:row>27</xdr:row>
      <xdr:rowOff>0</xdr:rowOff>
    </xdr:to>
    <xdr:sp>
      <xdr:nvSpPr>
        <xdr:cNvPr id="8" name="Line 9"/>
        <xdr:cNvSpPr>
          <a:spLocks/>
        </xdr:cNvSpPr>
      </xdr:nvSpPr>
      <xdr:spPr>
        <a:xfrm>
          <a:off x="64646175" y="5867400"/>
          <a:ext cx="8763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9525</xdr:rowOff>
    </xdr:to>
    <xdr:sp>
      <xdr:nvSpPr>
        <xdr:cNvPr id="9" name="Line 10"/>
        <xdr:cNvSpPr>
          <a:spLocks/>
        </xdr:cNvSpPr>
      </xdr:nvSpPr>
      <xdr:spPr>
        <a:xfrm>
          <a:off x="9525" y="523875"/>
          <a:ext cx="885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1</xdr:col>
      <xdr:colOff>0</xdr:colOff>
      <xdr:row>27</xdr:row>
      <xdr:rowOff>9525</xdr:rowOff>
    </xdr:to>
    <xdr:sp>
      <xdr:nvSpPr>
        <xdr:cNvPr id="10" name="Line 11"/>
        <xdr:cNvSpPr>
          <a:spLocks/>
        </xdr:cNvSpPr>
      </xdr:nvSpPr>
      <xdr:spPr>
        <a:xfrm>
          <a:off x="9525" y="5886450"/>
          <a:ext cx="876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19050</xdr:rowOff>
    </xdr:from>
    <xdr:to>
      <xdr:col>14</xdr:col>
      <xdr:colOff>0</xdr:colOff>
      <xdr:row>4</xdr:row>
      <xdr:rowOff>9525</xdr:rowOff>
    </xdr:to>
    <xdr:sp>
      <xdr:nvSpPr>
        <xdr:cNvPr id="11" name="Line 12"/>
        <xdr:cNvSpPr>
          <a:spLocks/>
        </xdr:cNvSpPr>
      </xdr:nvSpPr>
      <xdr:spPr>
        <a:xfrm>
          <a:off x="7191375" y="523875"/>
          <a:ext cx="876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19050</xdr:rowOff>
    </xdr:from>
    <xdr:to>
      <xdr:col>13</xdr:col>
      <xdr:colOff>866775</xdr:colOff>
      <xdr:row>26</xdr:row>
      <xdr:rowOff>180975</xdr:rowOff>
    </xdr:to>
    <xdr:sp>
      <xdr:nvSpPr>
        <xdr:cNvPr id="12" name="Line 13"/>
        <xdr:cNvSpPr>
          <a:spLocks/>
        </xdr:cNvSpPr>
      </xdr:nvSpPr>
      <xdr:spPr>
        <a:xfrm>
          <a:off x="7191375" y="5886450"/>
          <a:ext cx="8572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</xdr:row>
      <xdr:rowOff>19050</xdr:rowOff>
    </xdr:from>
    <xdr:to>
      <xdr:col>27</xdr:col>
      <xdr:colOff>19050</xdr:colOff>
      <xdr:row>3</xdr:row>
      <xdr:rowOff>190500</xdr:rowOff>
    </xdr:to>
    <xdr:sp>
      <xdr:nvSpPr>
        <xdr:cNvPr id="13" name="Line 14"/>
        <xdr:cNvSpPr>
          <a:spLocks/>
        </xdr:cNvSpPr>
      </xdr:nvSpPr>
      <xdr:spPr>
        <a:xfrm>
          <a:off x="14373225" y="523875"/>
          <a:ext cx="895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19050</xdr:rowOff>
    </xdr:from>
    <xdr:to>
      <xdr:col>26</xdr:col>
      <xdr:colOff>876300</xdr:colOff>
      <xdr:row>27</xdr:row>
      <xdr:rowOff>0</xdr:rowOff>
    </xdr:to>
    <xdr:sp>
      <xdr:nvSpPr>
        <xdr:cNvPr id="14" name="Line 15"/>
        <xdr:cNvSpPr>
          <a:spLocks/>
        </xdr:cNvSpPr>
      </xdr:nvSpPr>
      <xdr:spPr>
        <a:xfrm>
          <a:off x="14373225" y="5886450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2</xdr:row>
      <xdr:rowOff>19050</xdr:rowOff>
    </xdr:from>
    <xdr:to>
      <xdr:col>40</xdr:col>
      <xdr:colOff>9525</xdr:colOff>
      <xdr:row>4</xdr:row>
      <xdr:rowOff>19050</xdr:rowOff>
    </xdr:to>
    <xdr:sp>
      <xdr:nvSpPr>
        <xdr:cNvPr id="15" name="Line 16"/>
        <xdr:cNvSpPr>
          <a:spLocks/>
        </xdr:cNvSpPr>
      </xdr:nvSpPr>
      <xdr:spPr>
        <a:xfrm>
          <a:off x="21555075" y="523875"/>
          <a:ext cx="885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25</xdr:row>
      <xdr:rowOff>19050</xdr:rowOff>
    </xdr:from>
    <xdr:to>
      <xdr:col>40</xdr:col>
      <xdr:colOff>9525</xdr:colOff>
      <xdr:row>27</xdr:row>
      <xdr:rowOff>0</xdr:rowOff>
    </xdr:to>
    <xdr:sp>
      <xdr:nvSpPr>
        <xdr:cNvPr id="16" name="Line 17"/>
        <xdr:cNvSpPr>
          <a:spLocks/>
        </xdr:cNvSpPr>
      </xdr:nvSpPr>
      <xdr:spPr>
        <a:xfrm>
          <a:off x="21555075" y="58864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19050</xdr:rowOff>
    </xdr:from>
    <xdr:to>
      <xdr:col>53</xdr:col>
      <xdr:colOff>9525</xdr:colOff>
      <xdr:row>26</xdr:row>
      <xdr:rowOff>190500</xdr:rowOff>
    </xdr:to>
    <xdr:sp>
      <xdr:nvSpPr>
        <xdr:cNvPr id="17" name="Line 18"/>
        <xdr:cNvSpPr>
          <a:spLocks/>
        </xdr:cNvSpPr>
      </xdr:nvSpPr>
      <xdr:spPr>
        <a:xfrm>
          <a:off x="28736925" y="588645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2</xdr:row>
      <xdr:rowOff>19050</xdr:rowOff>
    </xdr:from>
    <xdr:to>
      <xdr:col>66</xdr:col>
      <xdr:colOff>9525</xdr:colOff>
      <xdr:row>4</xdr:row>
      <xdr:rowOff>9525</xdr:rowOff>
    </xdr:to>
    <xdr:sp>
      <xdr:nvSpPr>
        <xdr:cNvPr id="18" name="Line 19"/>
        <xdr:cNvSpPr>
          <a:spLocks/>
        </xdr:cNvSpPr>
      </xdr:nvSpPr>
      <xdr:spPr>
        <a:xfrm>
          <a:off x="35918775" y="523875"/>
          <a:ext cx="885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25</xdr:row>
      <xdr:rowOff>19050</xdr:rowOff>
    </xdr:from>
    <xdr:to>
      <xdr:col>66</xdr:col>
      <xdr:colOff>0</xdr:colOff>
      <xdr:row>26</xdr:row>
      <xdr:rowOff>190500</xdr:rowOff>
    </xdr:to>
    <xdr:sp>
      <xdr:nvSpPr>
        <xdr:cNvPr id="19" name="Line 20"/>
        <xdr:cNvSpPr>
          <a:spLocks/>
        </xdr:cNvSpPr>
      </xdr:nvSpPr>
      <xdr:spPr>
        <a:xfrm>
          <a:off x="35918775" y="5886450"/>
          <a:ext cx="8763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</xdr:colOff>
      <xdr:row>2</xdr:row>
      <xdr:rowOff>19050</xdr:rowOff>
    </xdr:from>
    <xdr:to>
      <xdr:col>78</xdr:col>
      <xdr:colOff>876300</xdr:colOff>
      <xdr:row>4</xdr:row>
      <xdr:rowOff>0</xdr:rowOff>
    </xdr:to>
    <xdr:sp>
      <xdr:nvSpPr>
        <xdr:cNvPr id="20" name="Line 21"/>
        <xdr:cNvSpPr>
          <a:spLocks/>
        </xdr:cNvSpPr>
      </xdr:nvSpPr>
      <xdr:spPr>
        <a:xfrm>
          <a:off x="43100625" y="523875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</xdr:colOff>
      <xdr:row>25</xdr:row>
      <xdr:rowOff>19050</xdr:rowOff>
    </xdr:from>
    <xdr:to>
      <xdr:col>79</xdr:col>
      <xdr:colOff>9525</xdr:colOff>
      <xdr:row>27</xdr:row>
      <xdr:rowOff>0</xdr:rowOff>
    </xdr:to>
    <xdr:sp>
      <xdr:nvSpPr>
        <xdr:cNvPr id="21" name="Line 22"/>
        <xdr:cNvSpPr>
          <a:spLocks/>
        </xdr:cNvSpPr>
      </xdr:nvSpPr>
      <xdr:spPr>
        <a:xfrm>
          <a:off x="43100625" y="58864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9525</xdr:colOff>
      <xdr:row>2</xdr:row>
      <xdr:rowOff>19050</xdr:rowOff>
    </xdr:from>
    <xdr:to>
      <xdr:col>92</xdr:col>
      <xdr:colOff>9525</xdr:colOff>
      <xdr:row>4</xdr:row>
      <xdr:rowOff>0</xdr:rowOff>
    </xdr:to>
    <xdr:sp>
      <xdr:nvSpPr>
        <xdr:cNvPr id="22" name="Line 23"/>
        <xdr:cNvSpPr>
          <a:spLocks/>
        </xdr:cNvSpPr>
      </xdr:nvSpPr>
      <xdr:spPr>
        <a:xfrm>
          <a:off x="50282475" y="52387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9525</xdr:colOff>
      <xdr:row>2</xdr:row>
      <xdr:rowOff>19050</xdr:rowOff>
    </xdr:from>
    <xdr:to>
      <xdr:col>117</xdr:col>
      <xdr:colOff>876300</xdr:colOff>
      <xdr:row>3</xdr:row>
      <xdr:rowOff>200025</xdr:rowOff>
    </xdr:to>
    <xdr:sp>
      <xdr:nvSpPr>
        <xdr:cNvPr id="23" name="Line 25"/>
        <xdr:cNvSpPr>
          <a:spLocks/>
        </xdr:cNvSpPr>
      </xdr:nvSpPr>
      <xdr:spPr>
        <a:xfrm>
          <a:off x="64646175" y="523875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9525</xdr:colOff>
      <xdr:row>25</xdr:row>
      <xdr:rowOff>19050</xdr:rowOff>
    </xdr:from>
    <xdr:to>
      <xdr:col>105</xdr:col>
      <xdr:colOff>19050</xdr:colOff>
      <xdr:row>27</xdr:row>
      <xdr:rowOff>9525</xdr:rowOff>
    </xdr:to>
    <xdr:sp>
      <xdr:nvSpPr>
        <xdr:cNvPr id="24" name="Line 26"/>
        <xdr:cNvSpPr>
          <a:spLocks/>
        </xdr:cNvSpPr>
      </xdr:nvSpPr>
      <xdr:spPr>
        <a:xfrm>
          <a:off x="57464325" y="5886450"/>
          <a:ext cx="895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0</xdr:rowOff>
    </xdr:from>
    <xdr:to>
      <xdr:col>26</xdr:col>
      <xdr:colOff>619125</xdr:colOff>
      <xdr:row>25</xdr:row>
      <xdr:rowOff>0</xdr:rowOff>
    </xdr:to>
    <xdr:sp>
      <xdr:nvSpPr>
        <xdr:cNvPr id="25" name="Line 27"/>
        <xdr:cNvSpPr>
          <a:spLocks/>
        </xdr:cNvSpPr>
      </xdr:nvSpPr>
      <xdr:spPr>
        <a:xfrm>
          <a:off x="14373225" y="5867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0</xdr:rowOff>
    </xdr:from>
    <xdr:to>
      <xdr:col>13</xdr:col>
      <xdr:colOff>619125</xdr:colOff>
      <xdr:row>25</xdr:row>
      <xdr:rowOff>0</xdr:rowOff>
    </xdr:to>
    <xdr:sp>
      <xdr:nvSpPr>
        <xdr:cNvPr id="26" name="Line 28"/>
        <xdr:cNvSpPr>
          <a:spLocks/>
        </xdr:cNvSpPr>
      </xdr:nvSpPr>
      <xdr:spPr>
        <a:xfrm>
          <a:off x="7191375" y="5867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7" name="Line 29"/>
        <xdr:cNvSpPr>
          <a:spLocks/>
        </xdr:cNvSpPr>
      </xdr:nvSpPr>
      <xdr:spPr>
        <a:xfrm>
          <a:off x="7191375" y="58674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0</xdr:rowOff>
    </xdr:from>
    <xdr:to>
      <xdr:col>26</xdr:col>
      <xdr:colOff>619125</xdr:colOff>
      <xdr:row>25</xdr:row>
      <xdr:rowOff>0</xdr:rowOff>
    </xdr:to>
    <xdr:sp>
      <xdr:nvSpPr>
        <xdr:cNvPr id="28" name="Line 30"/>
        <xdr:cNvSpPr>
          <a:spLocks/>
        </xdr:cNvSpPr>
      </xdr:nvSpPr>
      <xdr:spPr>
        <a:xfrm>
          <a:off x="14373225" y="5867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0</xdr:rowOff>
    </xdr:from>
    <xdr:to>
      <xdr:col>52</xdr:col>
      <xdr:colOff>619125</xdr:colOff>
      <xdr:row>25</xdr:row>
      <xdr:rowOff>0</xdr:rowOff>
    </xdr:to>
    <xdr:sp>
      <xdr:nvSpPr>
        <xdr:cNvPr id="29" name="Line 31"/>
        <xdr:cNvSpPr>
          <a:spLocks/>
        </xdr:cNvSpPr>
      </xdr:nvSpPr>
      <xdr:spPr>
        <a:xfrm>
          <a:off x="28736925" y="5867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0</xdr:rowOff>
    </xdr:from>
    <xdr:to>
      <xdr:col>52</xdr:col>
      <xdr:colOff>619125</xdr:colOff>
      <xdr:row>25</xdr:row>
      <xdr:rowOff>0</xdr:rowOff>
    </xdr:to>
    <xdr:sp>
      <xdr:nvSpPr>
        <xdr:cNvPr id="30" name="Line 32"/>
        <xdr:cNvSpPr>
          <a:spLocks/>
        </xdr:cNvSpPr>
      </xdr:nvSpPr>
      <xdr:spPr>
        <a:xfrm>
          <a:off x="28736925" y="5867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9525</xdr:colOff>
      <xdr:row>25</xdr:row>
      <xdr:rowOff>0</xdr:rowOff>
    </xdr:from>
    <xdr:to>
      <xdr:col>118</xdr:col>
      <xdr:colOff>0</xdr:colOff>
      <xdr:row>27</xdr:row>
      <xdr:rowOff>0</xdr:rowOff>
    </xdr:to>
    <xdr:sp>
      <xdr:nvSpPr>
        <xdr:cNvPr id="31" name="Line 33"/>
        <xdr:cNvSpPr>
          <a:spLocks/>
        </xdr:cNvSpPr>
      </xdr:nvSpPr>
      <xdr:spPr>
        <a:xfrm>
          <a:off x="64646175" y="5867400"/>
          <a:ext cx="8763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9525</xdr:rowOff>
    </xdr:to>
    <xdr:sp>
      <xdr:nvSpPr>
        <xdr:cNvPr id="32" name="Line 34"/>
        <xdr:cNvSpPr>
          <a:spLocks/>
        </xdr:cNvSpPr>
      </xdr:nvSpPr>
      <xdr:spPr>
        <a:xfrm>
          <a:off x="9525" y="523875"/>
          <a:ext cx="885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1</xdr:col>
      <xdr:colOff>0</xdr:colOff>
      <xdr:row>27</xdr:row>
      <xdr:rowOff>9525</xdr:rowOff>
    </xdr:to>
    <xdr:sp>
      <xdr:nvSpPr>
        <xdr:cNvPr id="33" name="Line 35"/>
        <xdr:cNvSpPr>
          <a:spLocks/>
        </xdr:cNvSpPr>
      </xdr:nvSpPr>
      <xdr:spPr>
        <a:xfrm>
          <a:off x="9525" y="5886450"/>
          <a:ext cx="876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19050</xdr:rowOff>
    </xdr:from>
    <xdr:to>
      <xdr:col>14</xdr:col>
      <xdr:colOff>0</xdr:colOff>
      <xdr:row>4</xdr:row>
      <xdr:rowOff>9525</xdr:rowOff>
    </xdr:to>
    <xdr:sp>
      <xdr:nvSpPr>
        <xdr:cNvPr id="34" name="Line 36"/>
        <xdr:cNvSpPr>
          <a:spLocks/>
        </xdr:cNvSpPr>
      </xdr:nvSpPr>
      <xdr:spPr>
        <a:xfrm>
          <a:off x="7191375" y="523875"/>
          <a:ext cx="876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19050</xdr:rowOff>
    </xdr:from>
    <xdr:to>
      <xdr:col>13</xdr:col>
      <xdr:colOff>866775</xdr:colOff>
      <xdr:row>26</xdr:row>
      <xdr:rowOff>180975</xdr:rowOff>
    </xdr:to>
    <xdr:sp>
      <xdr:nvSpPr>
        <xdr:cNvPr id="35" name="Line 37"/>
        <xdr:cNvSpPr>
          <a:spLocks/>
        </xdr:cNvSpPr>
      </xdr:nvSpPr>
      <xdr:spPr>
        <a:xfrm>
          <a:off x="7191375" y="5886450"/>
          <a:ext cx="8572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</xdr:row>
      <xdr:rowOff>19050</xdr:rowOff>
    </xdr:from>
    <xdr:to>
      <xdr:col>27</xdr:col>
      <xdr:colOff>19050</xdr:colOff>
      <xdr:row>3</xdr:row>
      <xdr:rowOff>190500</xdr:rowOff>
    </xdr:to>
    <xdr:sp>
      <xdr:nvSpPr>
        <xdr:cNvPr id="36" name="Line 38"/>
        <xdr:cNvSpPr>
          <a:spLocks/>
        </xdr:cNvSpPr>
      </xdr:nvSpPr>
      <xdr:spPr>
        <a:xfrm>
          <a:off x="14373225" y="523875"/>
          <a:ext cx="895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19050</xdr:rowOff>
    </xdr:from>
    <xdr:to>
      <xdr:col>26</xdr:col>
      <xdr:colOff>876300</xdr:colOff>
      <xdr:row>27</xdr:row>
      <xdr:rowOff>0</xdr:rowOff>
    </xdr:to>
    <xdr:sp>
      <xdr:nvSpPr>
        <xdr:cNvPr id="37" name="Line 39"/>
        <xdr:cNvSpPr>
          <a:spLocks/>
        </xdr:cNvSpPr>
      </xdr:nvSpPr>
      <xdr:spPr>
        <a:xfrm>
          <a:off x="14373225" y="5886450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2</xdr:row>
      <xdr:rowOff>19050</xdr:rowOff>
    </xdr:from>
    <xdr:to>
      <xdr:col>40</xdr:col>
      <xdr:colOff>9525</xdr:colOff>
      <xdr:row>4</xdr:row>
      <xdr:rowOff>19050</xdr:rowOff>
    </xdr:to>
    <xdr:sp>
      <xdr:nvSpPr>
        <xdr:cNvPr id="38" name="Line 40"/>
        <xdr:cNvSpPr>
          <a:spLocks/>
        </xdr:cNvSpPr>
      </xdr:nvSpPr>
      <xdr:spPr>
        <a:xfrm>
          <a:off x="21555075" y="523875"/>
          <a:ext cx="885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25</xdr:row>
      <xdr:rowOff>19050</xdr:rowOff>
    </xdr:from>
    <xdr:to>
      <xdr:col>40</xdr:col>
      <xdr:colOff>9525</xdr:colOff>
      <xdr:row>27</xdr:row>
      <xdr:rowOff>0</xdr:rowOff>
    </xdr:to>
    <xdr:sp>
      <xdr:nvSpPr>
        <xdr:cNvPr id="39" name="Line 41"/>
        <xdr:cNvSpPr>
          <a:spLocks/>
        </xdr:cNvSpPr>
      </xdr:nvSpPr>
      <xdr:spPr>
        <a:xfrm>
          <a:off x="21555075" y="58864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25</xdr:row>
      <xdr:rowOff>19050</xdr:rowOff>
    </xdr:from>
    <xdr:to>
      <xdr:col>53</xdr:col>
      <xdr:colOff>9525</xdr:colOff>
      <xdr:row>26</xdr:row>
      <xdr:rowOff>190500</xdr:rowOff>
    </xdr:to>
    <xdr:sp>
      <xdr:nvSpPr>
        <xdr:cNvPr id="40" name="Line 42"/>
        <xdr:cNvSpPr>
          <a:spLocks/>
        </xdr:cNvSpPr>
      </xdr:nvSpPr>
      <xdr:spPr>
        <a:xfrm>
          <a:off x="28736925" y="588645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2</xdr:row>
      <xdr:rowOff>19050</xdr:rowOff>
    </xdr:from>
    <xdr:to>
      <xdr:col>66</xdr:col>
      <xdr:colOff>9525</xdr:colOff>
      <xdr:row>4</xdr:row>
      <xdr:rowOff>9525</xdr:rowOff>
    </xdr:to>
    <xdr:sp>
      <xdr:nvSpPr>
        <xdr:cNvPr id="41" name="Line 43"/>
        <xdr:cNvSpPr>
          <a:spLocks/>
        </xdr:cNvSpPr>
      </xdr:nvSpPr>
      <xdr:spPr>
        <a:xfrm>
          <a:off x="35918775" y="523875"/>
          <a:ext cx="885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25</xdr:row>
      <xdr:rowOff>19050</xdr:rowOff>
    </xdr:from>
    <xdr:to>
      <xdr:col>66</xdr:col>
      <xdr:colOff>0</xdr:colOff>
      <xdr:row>26</xdr:row>
      <xdr:rowOff>190500</xdr:rowOff>
    </xdr:to>
    <xdr:sp>
      <xdr:nvSpPr>
        <xdr:cNvPr id="42" name="Line 44"/>
        <xdr:cNvSpPr>
          <a:spLocks/>
        </xdr:cNvSpPr>
      </xdr:nvSpPr>
      <xdr:spPr>
        <a:xfrm>
          <a:off x="35918775" y="5886450"/>
          <a:ext cx="8763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</xdr:colOff>
      <xdr:row>2</xdr:row>
      <xdr:rowOff>19050</xdr:rowOff>
    </xdr:from>
    <xdr:to>
      <xdr:col>78</xdr:col>
      <xdr:colOff>876300</xdr:colOff>
      <xdr:row>4</xdr:row>
      <xdr:rowOff>0</xdr:rowOff>
    </xdr:to>
    <xdr:sp>
      <xdr:nvSpPr>
        <xdr:cNvPr id="43" name="Line 45"/>
        <xdr:cNvSpPr>
          <a:spLocks/>
        </xdr:cNvSpPr>
      </xdr:nvSpPr>
      <xdr:spPr>
        <a:xfrm>
          <a:off x="43100625" y="523875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</xdr:colOff>
      <xdr:row>25</xdr:row>
      <xdr:rowOff>19050</xdr:rowOff>
    </xdr:from>
    <xdr:to>
      <xdr:col>79</xdr:col>
      <xdr:colOff>9525</xdr:colOff>
      <xdr:row>27</xdr:row>
      <xdr:rowOff>0</xdr:rowOff>
    </xdr:to>
    <xdr:sp>
      <xdr:nvSpPr>
        <xdr:cNvPr id="44" name="Line 46"/>
        <xdr:cNvSpPr>
          <a:spLocks/>
        </xdr:cNvSpPr>
      </xdr:nvSpPr>
      <xdr:spPr>
        <a:xfrm>
          <a:off x="43100625" y="58864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9525</xdr:colOff>
      <xdr:row>2</xdr:row>
      <xdr:rowOff>19050</xdr:rowOff>
    </xdr:from>
    <xdr:to>
      <xdr:col>92</xdr:col>
      <xdr:colOff>9525</xdr:colOff>
      <xdr:row>4</xdr:row>
      <xdr:rowOff>0</xdr:rowOff>
    </xdr:to>
    <xdr:sp>
      <xdr:nvSpPr>
        <xdr:cNvPr id="45" name="Line 47"/>
        <xdr:cNvSpPr>
          <a:spLocks/>
        </xdr:cNvSpPr>
      </xdr:nvSpPr>
      <xdr:spPr>
        <a:xfrm>
          <a:off x="50282475" y="52387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25</xdr:row>
      <xdr:rowOff>0</xdr:rowOff>
    </xdr:from>
    <xdr:to>
      <xdr:col>91</xdr:col>
      <xdr:colOff>885825</xdr:colOff>
      <xdr:row>27</xdr:row>
      <xdr:rowOff>0</xdr:rowOff>
    </xdr:to>
    <xdr:sp>
      <xdr:nvSpPr>
        <xdr:cNvPr id="46" name="Line 48"/>
        <xdr:cNvSpPr>
          <a:spLocks/>
        </xdr:cNvSpPr>
      </xdr:nvSpPr>
      <xdr:spPr>
        <a:xfrm>
          <a:off x="50272950" y="5867400"/>
          <a:ext cx="885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9525</xdr:colOff>
      <xdr:row>2</xdr:row>
      <xdr:rowOff>19050</xdr:rowOff>
    </xdr:from>
    <xdr:to>
      <xdr:col>117</xdr:col>
      <xdr:colOff>876300</xdr:colOff>
      <xdr:row>3</xdr:row>
      <xdr:rowOff>200025</xdr:rowOff>
    </xdr:to>
    <xdr:sp>
      <xdr:nvSpPr>
        <xdr:cNvPr id="47" name="Line 49"/>
        <xdr:cNvSpPr>
          <a:spLocks/>
        </xdr:cNvSpPr>
      </xdr:nvSpPr>
      <xdr:spPr>
        <a:xfrm>
          <a:off x="64646175" y="523875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9525</xdr:colOff>
      <xdr:row>25</xdr:row>
      <xdr:rowOff>19050</xdr:rowOff>
    </xdr:from>
    <xdr:to>
      <xdr:col>105</xdr:col>
      <xdr:colOff>19050</xdr:colOff>
      <xdr:row>27</xdr:row>
      <xdr:rowOff>9525</xdr:rowOff>
    </xdr:to>
    <xdr:sp>
      <xdr:nvSpPr>
        <xdr:cNvPr id="48" name="Line 50"/>
        <xdr:cNvSpPr>
          <a:spLocks/>
        </xdr:cNvSpPr>
      </xdr:nvSpPr>
      <xdr:spPr>
        <a:xfrm>
          <a:off x="57464325" y="5886450"/>
          <a:ext cx="895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</xdr:row>
      <xdr:rowOff>19050</xdr:rowOff>
    </xdr:from>
    <xdr:to>
      <xdr:col>53</xdr:col>
      <xdr:colOff>9525</xdr:colOff>
      <xdr:row>4</xdr:row>
      <xdr:rowOff>0</xdr:rowOff>
    </xdr:to>
    <xdr:sp>
      <xdr:nvSpPr>
        <xdr:cNvPr id="49" name="Line 51"/>
        <xdr:cNvSpPr>
          <a:spLocks/>
        </xdr:cNvSpPr>
      </xdr:nvSpPr>
      <xdr:spPr>
        <a:xfrm>
          <a:off x="28736925" y="52387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</xdr:row>
      <xdr:rowOff>19050</xdr:rowOff>
    </xdr:from>
    <xdr:to>
      <xdr:col>53</xdr:col>
      <xdr:colOff>9525</xdr:colOff>
      <xdr:row>4</xdr:row>
      <xdr:rowOff>0</xdr:rowOff>
    </xdr:to>
    <xdr:sp>
      <xdr:nvSpPr>
        <xdr:cNvPr id="50" name="Line 52"/>
        <xdr:cNvSpPr>
          <a:spLocks/>
        </xdr:cNvSpPr>
      </xdr:nvSpPr>
      <xdr:spPr>
        <a:xfrm>
          <a:off x="28736925" y="52387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19050</xdr:colOff>
      <xdr:row>2</xdr:row>
      <xdr:rowOff>19050</xdr:rowOff>
    </xdr:from>
    <xdr:to>
      <xdr:col>104</xdr:col>
      <xdr:colOff>885825</xdr:colOff>
      <xdr:row>4</xdr:row>
      <xdr:rowOff>0</xdr:rowOff>
    </xdr:to>
    <xdr:sp>
      <xdr:nvSpPr>
        <xdr:cNvPr id="51" name="Line 48"/>
        <xdr:cNvSpPr>
          <a:spLocks/>
        </xdr:cNvSpPr>
      </xdr:nvSpPr>
      <xdr:spPr>
        <a:xfrm>
          <a:off x="57473850" y="523875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view="pageBreakPreview" zoomScale="70" zoomScaleSheetLayoutView="70" zoomScalePageLayoutView="0" workbookViewId="0" topLeftCell="A1">
      <pane ySplit="4" topLeftCell="A5" activePane="bottomLeft" state="frozen"/>
      <selection pane="topLeft" activeCell="Y1" sqref="Y1:AE1"/>
      <selection pane="bottomLeft" activeCell="H4" sqref="H4"/>
    </sheetView>
  </sheetViews>
  <sheetFormatPr defaultColWidth="12.125" defaultRowHeight="13.5"/>
  <cols>
    <col min="1" max="1" width="3.125" style="1" bestFit="1" customWidth="1"/>
    <col min="2" max="2" width="6.375" style="3" bestFit="1" customWidth="1"/>
    <col min="3" max="12" width="8.875" style="3" customWidth="1"/>
    <col min="13" max="13" width="3.125" style="1" bestFit="1" customWidth="1"/>
    <col min="14" max="14" width="6.375" style="3" bestFit="1" customWidth="1"/>
    <col min="15" max="20" width="8.875" style="3" customWidth="1"/>
    <col min="21" max="24" width="8.875" style="1" customWidth="1"/>
    <col min="25" max="16384" width="12.125" style="1" customWidth="1"/>
  </cols>
  <sheetData>
    <row r="1" spans="1:23" s="29" customFormat="1" ht="18.75">
      <c r="A1" s="504" t="s">
        <v>22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5" t="s">
        <v>23</v>
      </c>
      <c r="N1" s="505"/>
      <c r="O1" s="505"/>
      <c r="P1" s="505"/>
      <c r="Q1" s="505"/>
      <c r="R1" s="505"/>
      <c r="S1" s="505"/>
      <c r="T1" s="505"/>
      <c r="U1" s="505"/>
      <c r="V1" s="505"/>
      <c r="W1" s="505"/>
    </row>
    <row r="2" spans="2:23" s="28" customFormat="1" ht="14.25" thickBot="1">
      <c r="B2" s="44"/>
      <c r="C2" s="44"/>
      <c r="D2" s="44"/>
      <c r="E2" s="44"/>
      <c r="F2" s="44"/>
      <c r="G2" s="44"/>
      <c r="H2" s="44"/>
      <c r="I2" s="44"/>
      <c r="J2" s="44"/>
      <c r="K2" s="44"/>
      <c r="L2" s="54" t="s">
        <v>24</v>
      </c>
      <c r="N2" s="44"/>
      <c r="O2" s="44"/>
      <c r="P2" s="44"/>
      <c r="Q2" s="44"/>
      <c r="R2" s="44"/>
      <c r="S2" s="44"/>
      <c r="T2" s="44"/>
      <c r="W2" s="54" t="s">
        <v>24</v>
      </c>
    </row>
    <row r="3" spans="1:24" s="4" customFormat="1" ht="15" customHeight="1">
      <c r="A3" s="5"/>
      <c r="B3" s="22" t="s">
        <v>19</v>
      </c>
      <c r="C3" s="7">
        <v>1920</v>
      </c>
      <c r="D3" s="7">
        <v>1925</v>
      </c>
      <c r="E3" s="7">
        <v>1930</v>
      </c>
      <c r="F3" s="7">
        <v>1935</v>
      </c>
      <c r="G3" s="7">
        <v>1940</v>
      </c>
      <c r="H3" s="7">
        <v>1947</v>
      </c>
      <c r="I3" s="7">
        <v>1950</v>
      </c>
      <c r="J3" s="7">
        <v>1955</v>
      </c>
      <c r="K3" s="7">
        <v>1960</v>
      </c>
      <c r="L3" s="37">
        <v>1965</v>
      </c>
      <c r="M3" s="5"/>
      <c r="N3" s="22" t="s">
        <v>19</v>
      </c>
      <c r="O3" s="7">
        <v>1970</v>
      </c>
      <c r="P3" s="7">
        <v>1975</v>
      </c>
      <c r="Q3" s="7">
        <v>1980</v>
      </c>
      <c r="R3" s="7">
        <v>1985</v>
      </c>
      <c r="S3" s="7">
        <v>1990</v>
      </c>
      <c r="T3" s="7">
        <v>1995</v>
      </c>
      <c r="U3" s="7">
        <v>2000</v>
      </c>
      <c r="V3" s="8">
        <v>2005</v>
      </c>
      <c r="W3" s="48">
        <v>2010</v>
      </c>
      <c r="X3" s="39"/>
    </row>
    <row r="4" spans="1:24" s="2" customFormat="1" ht="15" customHeight="1">
      <c r="A4" s="2" t="s">
        <v>18</v>
      </c>
      <c r="B4" s="13"/>
      <c r="C4" s="9" t="s">
        <v>4</v>
      </c>
      <c r="D4" s="30" t="s">
        <v>25</v>
      </c>
      <c r="E4" s="9" t="s">
        <v>5</v>
      </c>
      <c r="F4" s="23" t="s">
        <v>26</v>
      </c>
      <c r="G4" s="23" t="s">
        <v>27</v>
      </c>
      <c r="H4" s="23" t="s">
        <v>28</v>
      </c>
      <c r="I4" s="23" t="s">
        <v>29</v>
      </c>
      <c r="J4" s="23" t="s">
        <v>30</v>
      </c>
      <c r="K4" s="23" t="s">
        <v>31</v>
      </c>
      <c r="L4" s="38" t="s">
        <v>32</v>
      </c>
      <c r="M4" s="511" t="s">
        <v>18</v>
      </c>
      <c r="N4" s="512"/>
      <c r="O4" s="23" t="s">
        <v>40</v>
      </c>
      <c r="P4" s="23" t="s">
        <v>33</v>
      </c>
      <c r="Q4" s="23" t="s">
        <v>34</v>
      </c>
      <c r="R4" s="23" t="s">
        <v>35</v>
      </c>
      <c r="S4" s="10" t="s">
        <v>6</v>
      </c>
      <c r="T4" s="23" t="s">
        <v>36</v>
      </c>
      <c r="U4" s="23" t="s">
        <v>37</v>
      </c>
      <c r="V4" s="24" t="s">
        <v>38</v>
      </c>
      <c r="W4" s="49" t="s">
        <v>28</v>
      </c>
      <c r="X4" s="40"/>
    </row>
    <row r="5" spans="1:24" s="2" customFormat="1" ht="6" customHeight="1">
      <c r="A5" s="17"/>
      <c r="B5" s="19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  <c r="N5" s="19"/>
      <c r="O5" s="16"/>
      <c r="P5" s="16"/>
      <c r="Q5" s="16"/>
      <c r="R5" s="16"/>
      <c r="S5" s="13"/>
      <c r="T5" s="13"/>
      <c r="U5" s="13"/>
      <c r="V5" s="13"/>
      <c r="W5" s="50"/>
      <c r="X5" s="20"/>
    </row>
    <row r="6" spans="1:24" ht="15" customHeight="1">
      <c r="A6" s="506" t="s">
        <v>7</v>
      </c>
      <c r="B6" s="26" t="s">
        <v>0</v>
      </c>
      <c r="C6" s="6">
        <v>3242</v>
      </c>
      <c r="D6" s="6">
        <v>3336</v>
      </c>
      <c r="E6" s="6">
        <v>3356</v>
      </c>
      <c r="F6" s="6">
        <v>3385</v>
      </c>
      <c r="G6" s="6">
        <v>3335</v>
      </c>
      <c r="H6" s="6" t="s">
        <v>39</v>
      </c>
      <c r="I6" s="6">
        <v>4846</v>
      </c>
      <c r="J6" s="6">
        <v>4738</v>
      </c>
      <c r="K6" s="6">
        <v>4995</v>
      </c>
      <c r="L6" s="6">
        <v>5457</v>
      </c>
      <c r="M6" s="506" t="s">
        <v>7</v>
      </c>
      <c r="N6" s="26" t="s">
        <v>0</v>
      </c>
      <c r="O6" s="6">
        <v>6401</v>
      </c>
      <c r="P6" s="6">
        <v>8255</v>
      </c>
      <c r="Q6" s="6">
        <v>9941</v>
      </c>
      <c r="R6" s="6">
        <v>12086</v>
      </c>
      <c r="S6" s="6">
        <v>15537</v>
      </c>
      <c r="T6" s="6">
        <v>23230</v>
      </c>
      <c r="U6" s="6">
        <v>28132</v>
      </c>
      <c r="V6" s="6">
        <v>33897</v>
      </c>
      <c r="W6" s="51">
        <v>37809</v>
      </c>
      <c r="X6" s="21"/>
    </row>
    <row r="7" spans="1:24" ht="15" customHeight="1">
      <c r="A7" s="506"/>
      <c r="B7" s="26" t="s">
        <v>1</v>
      </c>
      <c r="C7" s="6">
        <v>14882</v>
      </c>
      <c r="D7" s="6">
        <v>15427</v>
      </c>
      <c r="E7" s="6">
        <v>15768</v>
      </c>
      <c r="F7" s="6">
        <v>15646</v>
      </c>
      <c r="G7" s="6">
        <v>16049</v>
      </c>
      <c r="H7" s="6">
        <v>23476</v>
      </c>
      <c r="I7" s="6">
        <v>22932</v>
      </c>
      <c r="J7" s="6">
        <v>22938</v>
      </c>
      <c r="K7" s="6">
        <v>21952</v>
      </c>
      <c r="L7" s="6">
        <v>22413</v>
      </c>
      <c r="M7" s="506"/>
      <c r="N7" s="26" t="s">
        <v>1</v>
      </c>
      <c r="O7" s="6">
        <v>24567</v>
      </c>
      <c r="P7" s="6">
        <v>30101</v>
      </c>
      <c r="Q7" s="6">
        <v>34463</v>
      </c>
      <c r="R7" s="6">
        <v>38896</v>
      </c>
      <c r="S7" s="6">
        <v>43534</v>
      </c>
      <c r="T7" s="6">
        <v>51079</v>
      </c>
      <c r="U7" s="6">
        <v>58749</v>
      </c>
      <c r="V7" s="6">
        <v>68341</v>
      </c>
      <c r="W7" s="51">
        <v>76312</v>
      </c>
      <c r="X7" s="21"/>
    </row>
    <row r="8" spans="1:24" ht="15" customHeight="1">
      <c r="A8" s="506"/>
      <c r="B8" s="26" t="s">
        <v>2</v>
      </c>
      <c r="C8" s="6">
        <v>7506</v>
      </c>
      <c r="D8" s="6">
        <v>7861</v>
      </c>
      <c r="E8" s="6">
        <v>7979</v>
      </c>
      <c r="F8" s="6">
        <v>7829</v>
      </c>
      <c r="G8" s="6">
        <v>8151</v>
      </c>
      <c r="H8" s="6">
        <v>11632</v>
      </c>
      <c r="I8" s="6">
        <v>11320</v>
      </c>
      <c r="J8" s="6">
        <v>11258</v>
      </c>
      <c r="K8" s="6">
        <v>10601</v>
      </c>
      <c r="L8" s="6">
        <v>10784</v>
      </c>
      <c r="M8" s="506"/>
      <c r="N8" s="26" t="s">
        <v>2</v>
      </c>
      <c r="O8" s="6">
        <v>12089</v>
      </c>
      <c r="P8" s="6">
        <v>14715</v>
      </c>
      <c r="Q8" s="6">
        <v>16863</v>
      </c>
      <c r="R8" s="6">
        <v>19583</v>
      </c>
      <c r="S8" s="6">
        <v>22367</v>
      </c>
      <c r="T8" s="6">
        <v>27037</v>
      </c>
      <c r="U8" s="6">
        <v>30998</v>
      </c>
      <c r="V8" s="6">
        <v>36550</v>
      </c>
      <c r="W8" s="51">
        <v>40624</v>
      </c>
      <c r="X8" s="21"/>
    </row>
    <row r="9" spans="1:24" ht="15" customHeight="1">
      <c r="A9" s="506"/>
      <c r="B9" s="26" t="s">
        <v>3</v>
      </c>
      <c r="C9" s="6">
        <v>7376</v>
      </c>
      <c r="D9" s="6">
        <v>7566</v>
      </c>
      <c r="E9" s="6">
        <v>7789</v>
      </c>
      <c r="F9" s="6">
        <v>7817</v>
      </c>
      <c r="G9" s="6">
        <v>7898</v>
      </c>
      <c r="H9" s="6">
        <v>11844</v>
      </c>
      <c r="I9" s="6">
        <v>11612</v>
      </c>
      <c r="J9" s="6">
        <v>11680</v>
      </c>
      <c r="K9" s="6">
        <v>11351</v>
      </c>
      <c r="L9" s="6">
        <v>11629</v>
      </c>
      <c r="M9" s="506"/>
      <c r="N9" s="26" t="s">
        <v>3</v>
      </c>
      <c r="O9" s="6">
        <v>12478</v>
      </c>
      <c r="P9" s="6">
        <v>15386</v>
      </c>
      <c r="Q9" s="6">
        <v>17600</v>
      </c>
      <c r="R9" s="6">
        <v>19313</v>
      </c>
      <c r="S9" s="6">
        <v>21167</v>
      </c>
      <c r="T9" s="6">
        <v>24042</v>
      </c>
      <c r="U9" s="6">
        <v>27751</v>
      </c>
      <c r="V9" s="6">
        <v>31791</v>
      </c>
      <c r="W9" s="51">
        <v>35688</v>
      </c>
      <c r="X9" s="21"/>
    </row>
    <row r="10" spans="1:24" ht="6" customHeight="1">
      <c r="A10" s="510"/>
      <c r="B10" s="25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510"/>
      <c r="N10" s="25"/>
      <c r="O10" s="12"/>
      <c r="P10" s="12"/>
      <c r="Q10" s="12"/>
      <c r="R10" s="12"/>
      <c r="S10" s="12"/>
      <c r="T10" s="12"/>
      <c r="U10" s="12"/>
      <c r="V10" s="12"/>
      <c r="W10" s="52"/>
      <c r="X10" s="21"/>
    </row>
    <row r="11" spans="1:24" ht="6" customHeight="1">
      <c r="A11" s="14"/>
      <c r="B11" s="26"/>
      <c r="C11" s="6"/>
      <c r="D11" s="6"/>
      <c r="E11" s="6"/>
      <c r="F11" s="6"/>
      <c r="G11" s="6"/>
      <c r="H11" s="6"/>
      <c r="I11" s="6"/>
      <c r="J11" s="6"/>
      <c r="K11" s="6"/>
      <c r="L11" s="6"/>
      <c r="M11" s="14"/>
      <c r="N11" s="26"/>
      <c r="O11" s="6"/>
      <c r="P11" s="6"/>
      <c r="Q11" s="6"/>
      <c r="R11" s="6"/>
      <c r="S11" s="6"/>
      <c r="T11" s="6"/>
      <c r="U11" s="6"/>
      <c r="V11" s="6"/>
      <c r="W11" s="51"/>
      <c r="X11" s="21"/>
    </row>
    <row r="12" spans="1:24" ht="15" customHeight="1">
      <c r="A12" s="506" t="s">
        <v>8</v>
      </c>
      <c r="B12" s="26" t="s">
        <v>0</v>
      </c>
      <c r="C12" s="6">
        <v>1375</v>
      </c>
      <c r="D12" s="6">
        <v>1369</v>
      </c>
      <c r="E12" s="6">
        <v>1347</v>
      </c>
      <c r="F12" s="6">
        <v>1333</v>
      </c>
      <c r="G12" s="6">
        <v>1278</v>
      </c>
      <c r="H12" s="6" t="s">
        <v>39</v>
      </c>
      <c r="I12" s="6">
        <v>1860</v>
      </c>
      <c r="J12" s="6">
        <v>1893</v>
      </c>
      <c r="K12" s="6">
        <v>1843</v>
      </c>
      <c r="L12" s="6">
        <v>2005</v>
      </c>
      <c r="M12" s="506" t="s">
        <v>8</v>
      </c>
      <c r="N12" s="26" t="s">
        <v>0</v>
      </c>
      <c r="O12" s="6">
        <v>2693</v>
      </c>
      <c r="P12" s="6">
        <v>4069</v>
      </c>
      <c r="Q12" s="6">
        <v>5544</v>
      </c>
      <c r="R12" s="6">
        <v>6529</v>
      </c>
      <c r="S12" s="6">
        <v>7406</v>
      </c>
      <c r="T12" s="6">
        <v>9678</v>
      </c>
      <c r="U12" s="6">
        <v>9640</v>
      </c>
      <c r="V12" s="6">
        <v>10554</v>
      </c>
      <c r="W12" s="51">
        <v>11240</v>
      </c>
      <c r="X12" s="21"/>
    </row>
    <row r="13" spans="1:24" ht="15" customHeight="1">
      <c r="A13" s="507"/>
      <c r="B13" s="26" t="s">
        <v>1</v>
      </c>
      <c r="C13" s="6">
        <v>6105</v>
      </c>
      <c r="D13" s="6">
        <v>6218</v>
      </c>
      <c r="E13" s="6">
        <v>6114</v>
      </c>
      <c r="F13" s="6">
        <v>5967</v>
      </c>
      <c r="G13" s="6">
        <v>5883</v>
      </c>
      <c r="H13" s="6">
        <v>9121</v>
      </c>
      <c r="I13" s="6">
        <v>9320</v>
      </c>
      <c r="J13" s="6">
        <v>9349</v>
      </c>
      <c r="K13" s="6">
        <v>8573</v>
      </c>
      <c r="L13" s="6">
        <v>8592</v>
      </c>
      <c r="M13" s="507"/>
      <c r="N13" s="26" t="s">
        <v>1</v>
      </c>
      <c r="O13" s="6">
        <v>10672</v>
      </c>
      <c r="P13" s="6">
        <v>14816</v>
      </c>
      <c r="Q13" s="6">
        <v>17881</v>
      </c>
      <c r="R13" s="6">
        <v>20405</v>
      </c>
      <c r="S13" s="6">
        <v>21902</v>
      </c>
      <c r="T13" s="6">
        <v>26176</v>
      </c>
      <c r="U13" s="6">
        <v>26042</v>
      </c>
      <c r="V13" s="6">
        <v>27080</v>
      </c>
      <c r="W13" s="51">
        <v>28109</v>
      </c>
      <c r="X13" s="21"/>
    </row>
    <row r="14" spans="1:24" ht="15" customHeight="1">
      <c r="A14" s="507"/>
      <c r="B14" s="26" t="s">
        <v>2</v>
      </c>
      <c r="C14" s="6">
        <v>3047</v>
      </c>
      <c r="D14" s="6">
        <v>3161</v>
      </c>
      <c r="E14" s="6">
        <v>3071</v>
      </c>
      <c r="F14" s="6">
        <v>2968</v>
      </c>
      <c r="G14" s="6">
        <v>2959</v>
      </c>
      <c r="H14" s="6">
        <v>4511</v>
      </c>
      <c r="I14" s="6">
        <v>4770</v>
      </c>
      <c r="J14" s="6">
        <v>4792</v>
      </c>
      <c r="K14" s="6">
        <v>4363</v>
      </c>
      <c r="L14" s="6">
        <v>4403</v>
      </c>
      <c r="M14" s="507"/>
      <c r="N14" s="26" t="s">
        <v>2</v>
      </c>
      <c r="O14" s="6">
        <v>5393</v>
      </c>
      <c r="P14" s="6">
        <v>7448</v>
      </c>
      <c r="Q14" s="6">
        <v>9034</v>
      </c>
      <c r="R14" s="6">
        <v>10484</v>
      </c>
      <c r="S14" s="6">
        <v>11155</v>
      </c>
      <c r="T14" s="6">
        <v>13351</v>
      </c>
      <c r="U14" s="6">
        <v>13081</v>
      </c>
      <c r="V14" s="6">
        <v>13922</v>
      </c>
      <c r="W14" s="51">
        <v>14348</v>
      </c>
      <c r="X14" s="21"/>
    </row>
    <row r="15" spans="1:24" ht="15" customHeight="1">
      <c r="A15" s="507"/>
      <c r="B15" s="26" t="s">
        <v>3</v>
      </c>
      <c r="C15" s="6">
        <v>3058</v>
      </c>
      <c r="D15" s="6">
        <v>3057</v>
      </c>
      <c r="E15" s="6">
        <v>3043</v>
      </c>
      <c r="F15" s="6">
        <v>2999</v>
      </c>
      <c r="G15" s="6">
        <v>2924</v>
      </c>
      <c r="H15" s="6">
        <v>4610</v>
      </c>
      <c r="I15" s="6">
        <v>4550</v>
      </c>
      <c r="J15" s="6">
        <v>4557</v>
      </c>
      <c r="K15" s="6">
        <v>4210</v>
      </c>
      <c r="L15" s="6">
        <v>4189</v>
      </c>
      <c r="M15" s="507"/>
      <c r="N15" s="26" t="s">
        <v>3</v>
      </c>
      <c r="O15" s="6">
        <v>5279</v>
      </c>
      <c r="P15" s="6">
        <v>7368</v>
      </c>
      <c r="Q15" s="6">
        <v>8847</v>
      </c>
      <c r="R15" s="6">
        <v>9921</v>
      </c>
      <c r="S15" s="6">
        <v>10747</v>
      </c>
      <c r="T15" s="6">
        <v>12825</v>
      </c>
      <c r="U15" s="6">
        <v>12961</v>
      </c>
      <c r="V15" s="6">
        <v>13158</v>
      </c>
      <c r="W15" s="51">
        <v>13761</v>
      </c>
      <c r="X15" s="21"/>
    </row>
    <row r="16" spans="1:24" ht="6" customHeight="1">
      <c r="A16" s="507"/>
      <c r="B16" s="26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507"/>
      <c r="N16" s="26"/>
      <c r="O16" s="12"/>
      <c r="P16" s="12"/>
      <c r="Q16" s="12"/>
      <c r="R16" s="12"/>
      <c r="S16" s="12"/>
      <c r="T16" s="12"/>
      <c r="U16" s="12"/>
      <c r="V16" s="12"/>
      <c r="W16" s="52"/>
      <c r="X16" s="21"/>
    </row>
    <row r="17" spans="1:24" ht="6" customHeight="1">
      <c r="A17" s="18"/>
      <c r="B17" s="27"/>
      <c r="C17" s="6"/>
      <c r="D17" s="6"/>
      <c r="E17" s="6"/>
      <c r="F17" s="6"/>
      <c r="G17" s="6"/>
      <c r="H17" s="6"/>
      <c r="I17" s="6"/>
      <c r="J17" s="6"/>
      <c r="K17" s="6"/>
      <c r="L17" s="6"/>
      <c r="M17" s="18"/>
      <c r="N17" s="27"/>
      <c r="O17" s="6"/>
      <c r="P17" s="6"/>
      <c r="Q17" s="6"/>
      <c r="R17" s="6"/>
      <c r="S17" s="6"/>
      <c r="T17" s="6"/>
      <c r="U17" s="6"/>
      <c r="V17" s="6"/>
      <c r="W17" s="51"/>
      <c r="X17" s="21"/>
    </row>
    <row r="18" spans="1:24" ht="15" customHeight="1">
      <c r="A18" s="506" t="s">
        <v>9</v>
      </c>
      <c r="B18" s="26" t="s">
        <v>0</v>
      </c>
      <c r="C18" s="6">
        <v>1814</v>
      </c>
      <c r="D18" s="6">
        <v>1795</v>
      </c>
      <c r="E18" s="6">
        <v>1756</v>
      </c>
      <c r="F18" s="6">
        <v>1683</v>
      </c>
      <c r="G18" s="6">
        <v>1576</v>
      </c>
      <c r="H18" s="6" t="s">
        <v>39</v>
      </c>
      <c r="I18" s="6">
        <v>2033</v>
      </c>
      <c r="J18" s="6">
        <v>1965</v>
      </c>
      <c r="K18" s="6">
        <v>1849</v>
      </c>
      <c r="L18" s="6">
        <v>1816</v>
      </c>
      <c r="M18" s="506" t="s">
        <v>9</v>
      </c>
      <c r="N18" s="26" t="s">
        <v>0</v>
      </c>
      <c r="O18" s="6">
        <v>1824</v>
      </c>
      <c r="P18" s="6">
        <v>1932</v>
      </c>
      <c r="Q18" s="6">
        <v>2070</v>
      </c>
      <c r="R18" s="6">
        <v>2211</v>
      </c>
      <c r="S18" s="6">
        <v>2355</v>
      </c>
      <c r="T18" s="6">
        <v>2488</v>
      </c>
      <c r="U18" s="6">
        <v>2518</v>
      </c>
      <c r="V18" s="6">
        <v>2606</v>
      </c>
      <c r="W18" s="51">
        <v>2625</v>
      </c>
      <c r="X18" s="21"/>
    </row>
    <row r="19" spans="1:24" ht="15" customHeight="1">
      <c r="A19" s="507"/>
      <c r="B19" s="26" t="s">
        <v>1</v>
      </c>
      <c r="C19" s="6">
        <v>8131</v>
      </c>
      <c r="D19" s="6">
        <v>8112</v>
      </c>
      <c r="E19" s="6">
        <v>7720</v>
      </c>
      <c r="F19" s="6">
        <v>7296</v>
      </c>
      <c r="G19" s="6">
        <v>6772</v>
      </c>
      <c r="H19" s="6">
        <v>9766</v>
      </c>
      <c r="I19" s="6">
        <v>9812</v>
      </c>
      <c r="J19" s="6">
        <v>9248</v>
      </c>
      <c r="K19" s="6">
        <v>8331</v>
      </c>
      <c r="L19" s="6">
        <v>7564</v>
      </c>
      <c r="M19" s="507"/>
      <c r="N19" s="26" t="s">
        <v>1</v>
      </c>
      <c r="O19" s="6">
        <v>7234</v>
      </c>
      <c r="P19" s="6">
        <v>7371</v>
      </c>
      <c r="Q19" s="6">
        <v>7790</v>
      </c>
      <c r="R19" s="6">
        <v>8084</v>
      </c>
      <c r="S19" s="6">
        <v>8249</v>
      </c>
      <c r="T19" s="6">
        <v>8465</v>
      </c>
      <c r="U19" s="6">
        <v>8031</v>
      </c>
      <c r="V19" s="6">
        <v>7684</v>
      </c>
      <c r="W19" s="51">
        <v>7199</v>
      </c>
      <c r="X19" s="21"/>
    </row>
    <row r="20" spans="1:24" ht="15" customHeight="1">
      <c r="A20" s="507"/>
      <c r="B20" s="26" t="s">
        <v>2</v>
      </c>
      <c r="C20" s="6">
        <v>3992</v>
      </c>
      <c r="D20" s="6">
        <v>4044</v>
      </c>
      <c r="E20" s="6">
        <v>3847</v>
      </c>
      <c r="F20" s="6">
        <v>3579</v>
      </c>
      <c r="G20" s="6">
        <v>3305</v>
      </c>
      <c r="H20" s="6">
        <v>4703</v>
      </c>
      <c r="I20" s="6">
        <v>4826</v>
      </c>
      <c r="J20" s="6">
        <v>4522</v>
      </c>
      <c r="K20" s="6">
        <v>4033</v>
      </c>
      <c r="L20" s="6">
        <v>3621</v>
      </c>
      <c r="M20" s="507"/>
      <c r="N20" s="26" t="s">
        <v>2</v>
      </c>
      <c r="O20" s="6">
        <v>3445</v>
      </c>
      <c r="P20" s="6">
        <v>3538</v>
      </c>
      <c r="Q20" s="6">
        <v>3759</v>
      </c>
      <c r="R20" s="6">
        <v>3930</v>
      </c>
      <c r="S20" s="6">
        <v>3974</v>
      </c>
      <c r="T20" s="6">
        <v>4082</v>
      </c>
      <c r="U20" s="6">
        <v>3884</v>
      </c>
      <c r="V20" s="6">
        <v>3739</v>
      </c>
      <c r="W20" s="51">
        <v>3466</v>
      </c>
      <c r="X20" s="21"/>
    </row>
    <row r="21" spans="1:24" ht="15" customHeight="1">
      <c r="A21" s="507"/>
      <c r="B21" s="26" t="s">
        <v>3</v>
      </c>
      <c r="C21" s="6">
        <v>4139</v>
      </c>
      <c r="D21" s="6">
        <v>4068</v>
      </c>
      <c r="E21" s="6">
        <v>3873</v>
      </c>
      <c r="F21" s="6">
        <v>3717</v>
      </c>
      <c r="G21" s="6">
        <v>3467</v>
      </c>
      <c r="H21" s="6">
        <v>5063</v>
      </c>
      <c r="I21" s="6">
        <v>4986</v>
      </c>
      <c r="J21" s="6">
        <v>4726</v>
      </c>
      <c r="K21" s="6">
        <v>4298</v>
      </c>
      <c r="L21" s="6">
        <v>3943</v>
      </c>
      <c r="M21" s="507"/>
      <c r="N21" s="26" t="s">
        <v>3</v>
      </c>
      <c r="O21" s="6">
        <v>3789</v>
      </c>
      <c r="P21" s="6">
        <v>3833</v>
      </c>
      <c r="Q21" s="6">
        <v>4031</v>
      </c>
      <c r="R21" s="6">
        <v>4154</v>
      </c>
      <c r="S21" s="6">
        <v>4275</v>
      </c>
      <c r="T21" s="6">
        <v>4383</v>
      </c>
      <c r="U21" s="6">
        <v>4147</v>
      </c>
      <c r="V21" s="6">
        <v>3945</v>
      </c>
      <c r="W21" s="51">
        <v>3733</v>
      </c>
      <c r="X21" s="21"/>
    </row>
    <row r="22" spans="1:24" ht="6" customHeight="1">
      <c r="A22" s="509"/>
      <c r="B22" s="2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509"/>
      <c r="N22" s="25"/>
      <c r="O22" s="12"/>
      <c r="P22" s="12"/>
      <c r="Q22" s="12"/>
      <c r="R22" s="12"/>
      <c r="S22" s="12"/>
      <c r="T22" s="12"/>
      <c r="U22" s="12"/>
      <c r="V22" s="12"/>
      <c r="W22" s="52"/>
      <c r="X22" s="21"/>
    </row>
    <row r="23" spans="1:24" ht="6" customHeight="1">
      <c r="A23" s="15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15"/>
      <c r="N23" s="26"/>
      <c r="O23" s="6"/>
      <c r="P23" s="6"/>
      <c r="Q23" s="6"/>
      <c r="R23" s="6"/>
      <c r="S23" s="6"/>
      <c r="T23" s="6"/>
      <c r="U23" s="6"/>
      <c r="V23" s="6"/>
      <c r="W23" s="51"/>
      <c r="X23" s="21"/>
    </row>
    <row r="24" spans="1:24" ht="15" customHeight="1">
      <c r="A24" s="506" t="s">
        <v>10</v>
      </c>
      <c r="B24" s="26" t="s">
        <v>0</v>
      </c>
      <c r="C24" s="6">
        <v>1897</v>
      </c>
      <c r="D24" s="6">
        <v>1857</v>
      </c>
      <c r="E24" s="6">
        <v>1851</v>
      </c>
      <c r="F24" s="6">
        <v>1831</v>
      </c>
      <c r="G24" s="6">
        <v>1724</v>
      </c>
      <c r="H24" s="6" t="s">
        <v>39</v>
      </c>
      <c r="I24" s="6">
        <v>2558</v>
      </c>
      <c r="J24" s="6">
        <v>2444</v>
      </c>
      <c r="K24" s="6">
        <v>2370</v>
      </c>
      <c r="L24" s="6">
        <v>2367</v>
      </c>
      <c r="M24" s="506" t="s">
        <v>10</v>
      </c>
      <c r="N24" s="26" t="s">
        <v>0</v>
      </c>
      <c r="O24" s="6">
        <v>2390</v>
      </c>
      <c r="P24" s="6">
        <v>3804</v>
      </c>
      <c r="Q24" s="6">
        <v>4256</v>
      </c>
      <c r="R24" s="6">
        <v>4773</v>
      </c>
      <c r="S24" s="6">
        <v>5872</v>
      </c>
      <c r="T24" s="6">
        <v>8850</v>
      </c>
      <c r="U24" s="6">
        <v>9988</v>
      </c>
      <c r="V24" s="6">
        <v>10683</v>
      </c>
      <c r="W24" s="51">
        <v>11161</v>
      </c>
      <c r="X24" s="21"/>
    </row>
    <row r="25" spans="1:24" ht="15" customHeight="1">
      <c r="A25" s="507"/>
      <c r="B25" s="26" t="s">
        <v>1</v>
      </c>
      <c r="C25" s="6">
        <v>8503</v>
      </c>
      <c r="D25" s="6">
        <v>8344</v>
      </c>
      <c r="E25" s="6">
        <v>8413</v>
      </c>
      <c r="F25" s="6">
        <v>8134</v>
      </c>
      <c r="G25" s="6">
        <v>7704</v>
      </c>
      <c r="H25" s="6">
        <v>12022</v>
      </c>
      <c r="I25" s="6">
        <v>12460</v>
      </c>
      <c r="J25" s="6">
        <v>11826</v>
      </c>
      <c r="K25" s="6">
        <v>10859</v>
      </c>
      <c r="L25" s="6">
        <v>10092</v>
      </c>
      <c r="M25" s="507"/>
      <c r="N25" s="26" t="s">
        <v>1</v>
      </c>
      <c r="O25" s="6">
        <v>9541</v>
      </c>
      <c r="P25" s="6">
        <v>13948</v>
      </c>
      <c r="Q25" s="6">
        <v>15673</v>
      </c>
      <c r="R25" s="6">
        <v>17332</v>
      </c>
      <c r="S25" s="6">
        <v>20524</v>
      </c>
      <c r="T25" s="6">
        <v>28219</v>
      </c>
      <c r="U25" s="6">
        <v>30601</v>
      </c>
      <c r="V25" s="6">
        <v>30862</v>
      </c>
      <c r="W25" s="51">
        <v>30651</v>
      </c>
      <c r="X25" s="21"/>
    </row>
    <row r="26" spans="1:24" ht="15" customHeight="1">
      <c r="A26" s="507"/>
      <c r="B26" s="26" t="s">
        <v>2</v>
      </c>
      <c r="C26" s="6">
        <v>4160</v>
      </c>
      <c r="D26" s="6">
        <v>4126</v>
      </c>
      <c r="E26" s="6">
        <v>4203</v>
      </c>
      <c r="F26" s="6">
        <v>4036</v>
      </c>
      <c r="G26" s="6">
        <v>3843</v>
      </c>
      <c r="H26" s="6">
        <v>5881</v>
      </c>
      <c r="I26" s="6">
        <v>6193</v>
      </c>
      <c r="J26" s="6">
        <v>5865</v>
      </c>
      <c r="K26" s="6">
        <v>5262</v>
      </c>
      <c r="L26" s="6">
        <v>4860</v>
      </c>
      <c r="M26" s="507"/>
      <c r="N26" s="26" t="s">
        <v>2</v>
      </c>
      <c r="O26" s="6">
        <v>4567</v>
      </c>
      <c r="P26" s="6">
        <v>6719</v>
      </c>
      <c r="Q26" s="6">
        <v>7595</v>
      </c>
      <c r="R26" s="6">
        <v>8430</v>
      </c>
      <c r="S26" s="6">
        <v>10060</v>
      </c>
      <c r="T26" s="6">
        <v>14117</v>
      </c>
      <c r="U26" s="6">
        <v>15247</v>
      </c>
      <c r="V26" s="6">
        <v>15368</v>
      </c>
      <c r="W26" s="51">
        <v>15292</v>
      </c>
      <c r="X26" s="21"/>
    </row>
    <row r="27" spans="1:24" ht="15" customHeight="1">
      <c r="A27" s="507"/>
      <c r="B27" s="26" t="s">
        <v>3</v>
      </c>
      <c r="C27" s="6">
        <v>4343</v>
      </c>
      <c r="D27" s="6">
        <v>4218</v>
      </c>
      <c r="E27" s="6">
        <v>4210</v>
      </c>
      <c r="F27" s="6">
        <v>4098</v>
      </c>
      <c r="G27" s="6">
        <v>3861</v>
      </c>
      <c r="H27" s="6">
        <v>6141</v>
      </c>
      <c r="I27" s="6">
        <v>6267</v>
      </c>
      <c r="J27" s="6">
        <v>5961</v>
      </c>
      <c r="K27" s="6">
        <v>5597</v>
      </c>
      <c r="L27" s="6">
        <v>5232</v>
      </c>
      <c r="M27" s="507"/>
      <c r="N27" s="26" t="s">
        <v>3</v>
      </c>
      <c r="O27" s="6">
        <v>4974</v>
      </c>
      <c r="P27" s="6">
        <v>7229</v>
      </c>
      <c r="Q27" s="6">
        <v>8078</v>
      </c>
      <c r="R27" s="6">
        <v>8902</v>
      </c>
      <c r="S27" s="6">
        <v>10464</v>
      </c>
      <c r="T27" s="6">
        <v>14102</v>
      </c>
      <c r="U27" s="6">
        <v>15354</v>
      </c>
      <c r="V27" s="6">
        <v>15494</v>
      </c>
      <c r="W27" s="51">
        <v>15359</v>
      </c>
      <c r="X27" s="21"/>
    </row>
    <row r="28" spans="1:24" ht="6" customHeight="1">
      <c r="A28" s="507"/>
      <c r="B28" s="26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507"/>
      <c r="N28" s="26"/>
      <c r="O28" s="12"/>
      <c r="P28" s="12"/>
      <c r="Q28" s="12"/>
      <c r="R28" s="12"/>
      <c r="S28" s="12"/>
      <c r="T28" s="12"/>
      <c r="U28" s="12"/>
      <c r="V28" s="12"/>
      <c r="W28" s="52"/>
      <c r="X28" s="21"/>
    </row>
    <row r="29" spans="1:24" ht="6" customHeight="1">
      <c r="A29" s="18"/>
      <c r="B29" s="27"/>
      <c r="C29" s="6"/>
      <c r="D29" s="6"/>
      <c r="E29" s="6"/>
      <c r="F29" s="6"/>
      <c r="G29" s="6"/>
      <c r="H29" s="6"/>
      <c r="I29" s="6"/>
      <c r="J29" s="6"/>
      <c r="K29" s="6"/>
      <c r="L29" s="6"/>
      <c r="M29" s="18"/>
      <c r="N29" s="27"/>
      <c r="O29" s="6"/>
      <c r="P29" s="6"/>
      <c r="Q29" s="6"/>
      <c r="R29" s="6"/>
      <c r="S29" s="6"/>
      <c r="T29" s="6"/>
      <c r="U29" s="6"/>
      <c r="V29" s="6"/>
      <c r="W29" s="51"/>
      <c r="X29" s="21"/>
    </row>
    <row r="30" spans="1:24" ht="15" customHeight="1">
      <c r="A30" s="506" t="s">
        <v>11</v>
      </c>
      <c r="B30" s="26" t="s">
        <v>0</v>
      </c>
      <c r="C30" s="6" t="s">
        <v>39</v>
      </c>
      <c r="D30" s="6" t="s">
        <v>39</v>
      </c>
      <c r="E30" s="6" t="s">
        <v>39</v>
      </c>
      <c r="F30" s="6" t="s">
        <v>39</v>
      </c>
      <c r="G30" s="6" t="s">
        <v>39</v>
      </c>
      <c r="H30" s="6" t="s">
        <v>39</v>
      </c>
      <c r="I30" s="6" t="s">
        <v>39</v>
      </c>
      <c r="J30" s="6">
        <v>2403</v>
      </c>
      <c r="K30" s="6">
        <v>2366</v>
      </c>
      <c r="L30" s="6">
        <v>2326</v>
      </c>
      <c r="M30" s="506" t="s">
        <v>11</v>
      </c>
      <c r="N30" s="26" t="s">
        <v>0</v>
      </c>
      <c r="O30" s="6">
        <v>2459</v>
      </c>
      <c r="P30" s="6">
        <v>2945</v>
      </c>
      <c r="Q30" s="6">
        <v>4034</v>
      </c>
      <c r="R30" s="6">
        <v>4669</v>
      </c>
      <c r="S30" s="6">
        <v>5722</v>
      </c>
      <c r="T30" s="6">
        <v>7132</v>
      </c>
      <c r="U30" s="6">
        <v>8424</v>
      </c>
      <c r="V30" s="6">
        <v>9129</v>
      </c>
      <c r="W30" s="51">
        <v>9206</v>
      </c>
      <c r="X30" s="21"/>
    </row>
    <row r="31" spans="1:24" ht="15" customHeight="1">
      <c r="A31" s="507"/>
      <c r="B31" s="26" t="s">
        <v>1</v>
      </c>
      <c r="C31" s="6">
        <v>7988</v>
      </c>
      <c r="D31" s="6">
        <v>7933</v>
      </c>
      <c r="E31" s="6">
        <v>7689</v>
      </c>
      <c r="F31" s="6">
        <v>7721</v>
      </c>
      <c r="G31" s="6">
        <v>7504</v>
      </c>
      <c r="H31" s="6">
        <v>11823</v>
      </c>
      <c r="I31" s="6">
        <v>11880</v>
      </c>
      <c r="J31" s="6">
        <v>11291</v>
      </c>
      <c r="K31" s="6">
        <v>10107</v>
      </c>
      <c r="L31" s="6">
        <v>9188</v>
      </c>
      <c r="M31" s="507"/>
      <c r="N31" s="26" t="s">
        <v>1</v>
      </c>
      <c r="O31" s="6">
        <v>9646</v>
      </c>
      <c r="P31" s="6">
        <v>10891</v>
      </c>
      <c r="Q31" s="6">
        <v>14747</v>
      </c>
      <c r="R31" s="6">
        <v>16774</v>
      </c>
      <c r="S31" s="6">
        <v>19626</v>
      </c>
      <c r="T31" s="6">
        <v>23652</v>
      </c>
      <c r="U31" s="6">
        <v>25351</v>
      </c>
      <c r="V31" s="6">
        <v>25287</v>
      </c>
      <c r="W31" s="51">
        <v>24410</v>
      </c>
      <c r="X31" s="21"/>
    </row>
    <row r="32" spans="1:24" ht="15" customHeight="1">
      <c r="A32" s="507"/>
      <c r="B32" s="26" t="s">
        <v>2</v>
      </c>
      <c r="C32" s="6">
        <v>3916</v>
      </c>
      <c r="D32" s="6">
        <v>3932</v>
      </c>
      <c r="E32" s="6">
        <v>3822</v>
      </c>
      <c r="F32" s="6">
        <v>3862</v>
      </c>
      <c r="G32" s="6">
        <v>3808</v>
      </c>
      <c r="H32" s="6">
        <v>5874</v>
      </c>
      <c r="I32" s="6">
        <v>5949</v>
      </c>
      <c r="J32" s="6">
        <v>5583</v>
      </c>
      <c r="K32" s="6">
        <v>4918</v>
      </c>
      <c r="L32" s="6">
        <v>4424</v>
      </c>
      <c r="M32" s="507"/>
      <c r="N32" s="26" t="s">
        <v>2</v>
      </c>
      <c r="O32" s="6">
        <v>4730</v>
      </c>
      <c r="P32" s="6">
        <v>5316</v>
      </c>
      <c r="Q32" s="6">
        <v>7207</v>
      </c>
      <c r="R32" s="6">
        <v>8168</v>
      </c>
      <c r="S32" s="6">
        <v>9533</v>
      </c>
      <c r="T32" s="6">
        <v>11531</v>
      </c>
      <c r="U32" s="6">
        <v>12297</v>
      </c>
      <c r="V32" s="6">
        <v>12474</v>
      </c>
      <c r="W32" s="51">
        <v>12191</v>
      </c>
      <c r="X32" s="21"/>
    </row>
    <row r="33" spans="1:24" ht="15" customHeight="1">
      <c r="A33" s="507"/>
      <c r="B33" s="26" t="s">
        <v>3</v>
      </c>
      <c r="C33" s="6">
        <v>4072</v>
      </c>
      <c r="D33" s="6">
        <v>4001</v>
      </c>
      <c r="E33" s="6">
        <v>3867</v>
      </c>
      <c r="F33" s="6">
        <v>3859</v>
      </c>
      <c r="G33" s="6">
        <v>3696</v>
      </c>
      <c r="H33" s="6">
        <v>5949</v>
      </c>
      <c r="I33" s="6">
        <v>5931</v>
      </c>
      <c r="J33" s="6">
        <v>5708</v>
      </c>
      <c r="K33" s="6">
        <v>5189</v>
      </c>
      <c r="L33" s="6">
        <v>4764</v>
      </c>
      <c r="M33" s="507"/>
      <c r="N33" s="26" t="s">
        <v>3</v>
      </c>
      <c r="O33" s="6">
        <v>4916</v>
      </c>
      <c r="P33" s="6">
        <v>5575</v>
      </c>
      <c r="Q33" s="6">
        <v>7540</v>
      </c>
      <c r="R33" s="6">
        <v>8606</v>
      </c>
      <c r="S33" s="6">
        <v>10093</v>
      </c>
      <c r="T33" s="6">
        <v>12121</v>
      </c>
      <c r="U33" s="6">
        <v>13054</v>
      </c>
      <c r="V33" s="6">
        <v>12813</v>
      </c>
      <c r="W33" s="51">
        <v>12219</v>
      </c>
      <c r="X33" s="21"/>
    </row>
    <row r="34" spans="1:24" ht="6" customHeight="1">
      <c r="A34" s="509"/>
      <c r="B34" s="2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509"/>
      <c r="N34" s="25"/>
      <c r="O34" s="12"/>
      <c r="P34" s="12"/>
      <c r="Q34" s="12"/>
      <c r="R34" s="12"/>
      <c r="S34" s="12"/>
      <c r="T34" s="12"/>
      <c r="U34" s="12"/>
      <c r="V34" s="12"/>
      <c r="W34" s="52"/>
      <c r="X34" s="21"/>
    </row>
    <row r="35" spans="1:24" ht="6" customHeight="1">
      <c r="A35" s="15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15"/>
      <c r="N35" s="26"/>
      <c r="O35" s="6"/>
      <c r="P35" s="6"/>
      <c r="Q35" s="6"/>
      <c r="R35" s="6"/>
      <c r="S35" s="6"/>
      <c r="T35" s="6"/>
      <c r="U35" s="6"/>
      <c r="V35" s="6"/>
      <c r="W35" s="51"/>
      <c r="X35" s="21"/>
    </row>
    <row r="36" spans="1:24" ht="15" customHeight="1">
      <c r="A36" s="506" t="s">
        <v>12</v>
      </c>
      <c r="B36" s="26" t="s">
        <v>0</v>
      </c>
      <c r="C36" s="6" t="s">
        <v>39</v>
      </c>
      <c r="D36" s="6" t="s">
        <v>39</v>
      </c>
      <c r="E36" s="6" t="s">
        <v>39</v>
      </c>
      <c r="F36" s="6" t="s">
        <v>39</v>
      </c>
      <c r="G36" s="6" t="s">
        <v>39</v>
      </c>
      <c r="H36" s="6" t="s">
        <v>39</v>
      </c>
      <c r="I36" s="6" t="s">
        <v>39</v>
      </c>
      <c r="J36" s="6">
        <v>899</v>
      </c>
      <c r="K36" s="6">
        <v>1065</v>
      </c>
      <c r="L36" s="6">
        <v>1002</v>
      </c>
      <c r="M36" s="506" t="s">
        <v>12</v>
      </c>
      <c r="N36" s="26" t="s">
        <v>0</v>
      </c>
      <c r="O36" s="6">
        <v>954</v>
      </c>
      <c r="P36" s="6">
        <v>918</v>
      </c>
      <c r="Q36" s="6">
        <v>924</v>
      </c>
      <c r="R36" s="6">
        <v>917</v>
      </c>
      <c r="S36" s="6">
        <v>899</v>
      </c>
      <c r="T36" s="6">
        <v>904</v>
      </c>
      <c r="U36" s="6">
        <v>953</v>
      </c>
      <c r="V36" s="6">
        <v>1014</v>
      </c>
      <c r="W36" s="51">
        <v>953</v>
      </c>
      <c r="X36" s="21"/>
    </row>
    <row r="37" spans="1:24" ht="15" customHeight="1">
      <c r="A37" s="507"/>
      <c r="B37" s="26" t="s">
        <v>1</v>
      </c>
      <c r="C37" s="6">
        <v>4761</v>
      </c>
      <c r="D37" s="6">
        <v>4678</v>
      </c>
      <c r="E37" s="6">
        <v>4655</v>
      </c>
      <c r="F37" s="6">
        <v>4390</v>
      </c>
      <c r="G37" s="6">
        <v>4263</v>
      </c>
      <c r="H37" s="6">
        <v>5595</v>
      </c>
      <c r="I37" s="6">
        <v>5441</v>
      </c>
      <c r="J37" s="6">
        <v>5021</v>
      </c>
      <c r="K37" s="6">
        <v>4653</v>
      </c>
      <c r="L37" s="6">
        <v>3955</v>
      </c>
      <c r="M37" s="507"/>
      <c r="N37" s="26" t="s">
        <v>1</v>
      </c>
      <c r="O37" s="6">
        <v>3572</v>
      </c>
      <c r="P37" s="6">
        <v>3269</v>
      </c>
      <c r="Q37" s="6">
        <v>3212</v>
      </c>
      <c r="R37" s="6">
        <v>3118</v>
      </c>
      <c r="S37" s="6">
        <v>2983</v>
      </c>
      <c r="T37" s="6">
        <v>2837</v>
      </c>
      <c r="U37" s="6">
        <v>2892</v>
      </c>
      <c r="V37" s="6">
        <v>2814</v>
      </c>
      <c r="W37" s="51">
        <v>2626</v>
      </c>
      <c r="X37" s="21"/>
    </row>
    <row r="38" spans="1:24" ht="15" customHeight="1">
      <c r="A38" s="507"/>
      <c r="B38" s="26" t="s">
        <v>2</v>
      </c>
      <c r="C38" s="6">
        <v>2347</v>
      </c>
      <c r="D38" s="6">
        <v>2319</v>
      </c>
      <c r="E38" s="6">
        <v>2331</v>
      </c>
      <c r="F38" s="6">
        <v>2156</v>
      </c>
      <c r="G38" s="6">
        <v>2145</v>
      </c>
      <c r="H38" s="6">
        <v>2693</v>
      </c>
      <c r="I38" s="6">
        <v>2661</v>
      </c>
      <c r="J38" s="6">
        <v>2466</v>
      </c>
      <c r="K38" s="6">
        <v>2250</v>
      </c>
      <c r="L38" s="6">
        <v>1896</v>
      </c>
      <c r="M38" s="507"/>
      <c r="N38" s="26" t="s">
        <v>2</v>
      </c>
      <c r="O38" s="6">
        <v>1692</v>
      </c>
      <c r="P38" s="6">
        <v>1547</v>
      </c>
      <c r="Q38" s="6">
        <v>1539</v>
      </c>
      <c r="R38" s="6">
        <v>1465</v>
      </c>
      <c r="S38" s="6">
        <v>1399</v>
      </c>
      <c r="T38" s="6">
        <v>1320</v>
      </c>
      <c r="U38" s="6">
        <v>1358</v>
      </c>
      <c r="V38" s="6">
        <v>1342</v>
      </c>
      <c r="W38" s="51">
        <v>1227</v>
      </c>
      <c r="X38" s="21"/>
    </row>
    <row r="39" spans="1:24" ht="15" customHeight="1">
      <c r="A39" s="507"/>
      <c r="B39" s="26" t="s">
        <v>3</v>
      </c>
      <c r="C39" s="6">
        <v>2414</v>
      </c>
      <c r="D39" s="6">
        <v>2359</v>
      </c>
      <c r="E39" s="6">
        <v>2324</v>
      </c>
      <c r="F39" s="6">
        <v>2234</v>
      </c>
      <c r="G39" s="6">
        <v>2118</v>
      </c>
      <c r="H39" s="6">
        <v>2902</v>
      </c>
      <c r="I39" s="6">
        <v>2780</v>
      </c>
      <c r="J39" s="6">
        <v>2555</v>
      </c>
      <c r="K39" s="6">
        <v>2403</v>
      </c>
      <c r="L39" s="6">
        <v>2059</v>
      </c>
      <c r="M39" s="507"/>
      <c r="N39" s="26" t="s">
        <v>3</v>
      </c>
      <c r="O39" s="6">
        <v>1880</v>
      </c>
      <c r="P39" s="6">
        <v>1722</v>
      </c>
      <c r="Q39" s="6">
        <v>1673</v>
      </c>
      <c r="R39" s="6">
        <v>1653</v>
      </c>
      <c r="S39" s="6">
        <v>1584</v>
      </c>
      <c r="T39" s="6">
        <v>1517</v>
      </c>
      <c r="U39" s="6">
        <v>1534</v>
      </c>
      <c r="V39" s="6">
        <v>1472</v>
      </c>
      <c r="W39" s="51">
        <v>1399</v>
      </c>
      <c r="X39" s="21"/>
    </row>
    <row r="40" spans="1:24" ht="6" customHeight="1">
      <c r="A40" s="507"/>
      <c r="B40" s="26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507"/>
      <c r="N40" s="26"/>
      <c r="O40" s="12"/>
      <c r="P40" s="12"/>
      <c r="Q40" s="12"/>
      <c r="R40" s="12"/>
      <c r="S40" s="12"/>
      <c r="T40" s="12"/>
      <c r="U40" s="12"/>
      <c r="V40" s="12"/>
      <c r="W40" s="52"/>
      <c r="X40" s="21"/>
    </row>
    <row r="41" spans="1:24" ht="6" customHeight="1">
      <c r="A41" s="18"/>
      <c r="B41" s="27"/>
      <c r="C41" s="6"/>
      <c r="D41" s="6"/>
      <c r="E41" s="6"/>
      <c r="F41" s="6"/>
      <c r="G41" s="6"/>
      <c r="H41" s="6"/>
      <c r="I41" s="6"/>
      <c r="J41" s="6"/>
      <c r="K41" s="6"/>
      <c r="L41" s="6"/>
      <c r="M41" s="18"/>
      <c r="N41" s="27"/>
      <c r="O41" s="6"/>
      <c r="P41" s="6"/>
      <c r="Q41" s="6"/>
      <c r="R41" s="6"/>
      <c r="S41" s="6"/>
      <c r="T41" s="6"/>
      <c r="U41" s="6"/>
      <c r="V41" s="6"/>
      <c r="W41" s="51"/>
      <c r="X41" s="21"/>
    </row>
    <row r="42" spans="1:24" ht="15" customHeight="1">
      <c r="A42" s="506" t="s">
        <v>13</v>
      </c>
      <c r="B42" s="26" t="s">
        <v>0</v>
      </c>
      <c r="C42" s="6" t="s">
        <v>39</v>
      </c>
      <c r="D42" s="6" t="s">
        <v>39</v>
      </c>
      <c r="E42" s="6" t="s">
        <v>39</v>
      </c>
      <c r="F42" s="6" t="s">
        <v>39</v>
      </c>
      <c r="G42" s="6" t="s">
        <v>39</v>
      </c>
      <c r="H42" s="6" t="s">
        <v>39</v>
      </c>
      <c r="I42" s="6" t="s">
        <v>39</v>
      </c>
      <c r="J42" s="6">
        <v>1832</v>
      </c>
      <c r="K42" s="6">
        <v>1811</v>
      </c>
      <c r="L42" s="6">
        <v>1711</v>
      </c>
      <c r="M42" s="506" t="s">
        <v>13</v>
      </c>
      <c r="N42" s="26" t="s">
        <v>0</v>
      </c>
      <c r="O42" s="6">
        <v>1651</v>
      </c>
      <c r="P42" s="6">
        <v>1645</v>
      </c>
      <c r="Q42" s="6">
        <v>1613</v>
      </c>
      <c r="R42" s="6">
        <v>1600</v>
      </c>
      <c r="S42" s="6">
        <v>1572</v>
      </c>
      <c r="T42" s="6">
        <v>1544</v>
      </c>
      <c r="U42" s="6">
        <v>1544</v>
      </c>
      <c r="V42" s="6">
        <v>1512</v>
      </c>
      <c r="W42" s="51">
        <v>1470</v>
      </c>
      <c r="X42" s="21"/>
    </row>
    <row r="43" spans="1:24" ht="15" customHeight="1">
      <c r="A43" s="507"/>
      <c r="B43" s="26" t="s">
        <v>1</v>
      </c>
      <c r="C43" s="6">
        <v>7366</v>
      </c>
      <c r="D43" s="6">
        <v>7425</v>
      </c>
      <c r="E43" s="6">
        <v>7281</v>
      </c>
      <c r="F43" s="6">
        <v>7235</v>
      </c>
      <c r="G43" s="6">
        <v>7157</v>
      </c>
      <c r="H43" s="6">
        <v>9315</v>
      </c>
      <c r="I43" s="6">
        <v>9159</v>
      </c>
      <c r="J43" s="6">
        <v>8846</v>
      </c>
      <c r="K43" s="6">
        <v>8122</v>
      </c>
      <c r="L43" s="6">
        <v>6763</v>
      </c>
      <c r="M43" s="507"/>
      <c r="N43" s="26" t="s">
        <v>1</v>
      </c>
      <c r="O43" s="6">
        <v>5970</v>
      </c>
      <c r="P43" s="6">
        <v>5722</v>
      </c>
      <c r="Q43" s="6">
        <v>5466</v>
      </c>
      <c r="R43" s="6">
        <v>5228</v>
      </c>
      <c r="S43" s="6">
        <v>4966</v>
      </c>
      <c r="T43" s="6">
        <v>4673</v>
      </c>
      <c r="U43" s="6">
        <v>4404</v>
      </c>
      <c r="V43" s="6">
        <v>4131</v>
      </c>
      <c r="W43" s="51">
        <v>3675</v>
      </c>
      <c r="X43" s="21"/>
    </row>
    <row r="44" spans="1:24" ht="15" customHeight="1">
      <c r="A44" s="507"/>
      <c r="B44" s="26" t="s">
        <v>2</v>
      </c>
      <c r="C44" s="6">
        <v>3689</v>
      </c>
      <c r="D44" s="6">
        <v>3780</v>
      </c>
      <c r="E44" s="6">
        <v>3717</v>
      </c>
      <c r="F44" s="6">
        <v>3679</v>
      </c>
      <c r="G44" s="6">
        <v>3615</v>
      </c>
      <c r="H44" s="6">
        <v>4605</v>
      </c>
      <c r="I44" s="6">
        <v>4579</v>
      </c>
      <c r="J44" s="6">
        <v>4403</v>
      </c>
      <c r="K44" s="6">
        <v>3968</v>
      </c>
      <c r="L44" s="6">
        <v>3237</v>
      </c>
      <c r="M44" s="507"/>
      <c r="N44" s="26" t="s">
        <v>2</v>
      </c>
      <c r="O44" s="6">
        <v>2780</v>
      </c>
      <c r="P44" s="6">
        <v>2703</v>
      </c>
      <c r="Q44" s="6">
        <v>2599</v>
      </c>
      <c r="R44" s="6">
        <v>2471</v>
      </c>
      <c r="S44" s="6">
        <v>2347</v>
      </c>
      <c r="T44" s="6">
        <v>2232</v>
      </c>
      <c r="U44" s="6">
        <v>2095</v>
      </c>
      <c r="V44" s="6">
        <v>1948</v>
      </c>
      <c r="W44" s="51">
        <v>1696</v>
      </c>
      <c r="X44" s="21"/>
    </row>
    <row r="45" spans="1:24" ht="15" customHeight="1">
      <c r="A45" s="507"/>
      <c r="B45" s="26" t="s">
        <v>3</v>
      </c>
      <c r="C45" s="6">
        <v>3677</v>
      </c>
      <c r="D45" s="6">
        <v>3645</v>
      </c>
      <c r="E45" s="6">
        <v>3564</v>
      </c>
      <c r="F45" s="6">
        <v>3556</v>
      </c>
      <c r="G45" s="6">
        <v>3542</v>
      </c>
      <c r="H45" s="6">
        <v>4710</v>
      </c>
      <c r="I45" s="6">
        <v>4580</v>
      </c>
      <c r="J45" s="6">
        <v>4443</v>
      </c>
      <c r="K45" s="6">
        <v>4154</v>
      </c>
      <c r="L45" s="6">
        <v>3526</v>
      </c>
      <c r="M45" s="507"/>
      <c r="N45" s="26" t="s">
        <v>3</v>
      </c>
      <c r="O45" s="6">
        <v>3190</v>
      </c>
      <c r="P45" s="6">
        <v>3019</v>
      </c>
      <c r="Q45" s="6">
        <v>2867</v>
      </c>
      <c r="R45" s="6">
        <v>2757</v>
      </c>
      <c r="S45" s="6">
        <v>2619</v>
      </c>
      <c r="T45" s="6">
        <v>2441</v>
      </c>
      <c r="U45" s="6">
        <v>2309</v>
      </c>
      <c r="V45" s="6">
        <v>2183</v>
      </c>
      <c r="W45" s="51">
        <v>1979</v>
      </c>
      <c r="X45" s="21"/>
    </row>
    <row r="46" spans="1:24" ht="6" customHeight="1">
      <c r="A46" s="509"/>
      <c r="B46" s="2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509"/>
      <c r="N46" s="25"/>
      <c r="O46" s="12"/>
      <c r="P46" s="12"/>
      <c r="Q46" s="12"/>
      <c r="R46" s="12"/>
      <c r="S46" s="12"/>
      <c r="T46" s="12"/>
      <c r="U46" s="12"/>
      <c r="V46" s="12"/>
      <c r="W46" s="52"/>
      <c r="X46" s="21"/>
    </row>
    <row r="47" spans="1:24" ht="6" customHeight="1">
      <c r="A47" s="15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15"/>
      <c r="N47" s="26"/>
      <c r="O47" s="6"/>
      <c r="P47" s="6"/>
      <c r="Q47" s="6"/>
      <c r="R47" s="6"/>
      <c r="S47" s="6"/>
      <c r="T47" s="6"/>
      <c r="U47" s="6"/>
      <c r="V47" s="6"/>
      <c r="W47" s="51"/>
      <c r="X47" s="21"/>
    </row>
    <row r="48" spans="1:24" ht="15" customHeight="1">
      <c r="A48" s="506" t="s">
        <v>14</v>
      </c>
      <c r="B48" s="26" t="s">
        <v>0</v>
      </c>
      <c r="C48" s="6" t="s">
        <v>39</v>
      </c>
      <c r="D48" s="6" t="s">
        <v>39</v>
      </c>
      <c r="E48" s="6" t="s">
        <v>39</v>
      </c>
      <c r="F48" s="6" t="s">
        <v>39</v>
      </c>
      <c r="G48" s="6" t="s">
        <v>39</v>
      </c>
      <c r="H48" s="6" t="s">
        <v>39</v>
      </c>
      <c r="I48" s="6" t="s">
        <v>39</v>
      </c>
      <c r="J48" s="6">
        <v>2438</v>
      </c>
      <c r="K48" s="6">
        <v>2249</v>
      </c>
      <c r="L48" s="6">
        <v>2204</v>
      </c>
      <c r="M48" s="506" t="s">
        <v>14</v>
      </c>
      <c r="N48" s="26" t="s">
        <v>0</v>
      </c>
      <c r="O48" s="6">
        <v>2183</v>
      </c>
      <c r="P48" s="6">
        <v>2208</v>
      </c>
      <c r="Q48" s="6">
        <v>2238</v>
      </c>
      <c r="R48" s="6">
        <v>2290</v>
      </c>
      <c r="S48" s="6">
        <v>2306</v>
      </c>
      <c r="T48" s="6">
        <v>2305</v>
      </c>
      <c r="U48" s="6">
        <v>2364</v>
      </c>
      <c r="V48" s="6">
        <v>2289</v>
      </c>
      <c r="W48" s="51">
        <v>2301</v>
      </c>
      <c r="X48" s="21"/>
    </row>
    <row r="49" spans="1:24" ht="15" customHeight="1">
      <c r="A49" s="507"/>
      <c r="B49" s="26" t="s">
        <v>1</v>
      </c>
      <c r="C49" s="6">
        <v>8987</v>
      </c>
      <c r="D49" s="6">
        <v>9007</v>
      </c>
      <c r="E49" s="6">
        <v>9141</v>
      </c>
      <c r="F49" s="6">
        <v>8722</v>
      </c>
      <c r="G49" s="6">
        <v>8470</v>
      </c>
      <c r="H49" s="6">
        <v>11172</v>
      </c>
      <c r="I49" s="6">
        <v>11093</v>
      </c>
      <c r="J49" s="6">
        <v>10478</v>
      </c>
      <c r="K49" s="6">
        <v>9743</v>
      </c>
      <c r="L49" s="6">
        <v>8900</v>
      </c>
      <c r="M49" s="507"/>
      <c r="N49" s="26" t="s">
        <v>1</v>
      </c>
      <c r="O49" s="6">
        <v>8233</v>
      </c>
      <c r="P49" s="6">
        <v>7941</v>
      </c>
      <c r="Q49" s="6">
        <v>7782</v>
      </c>
      <c r="R49" s="6">
        <v>7701</v>
      </c>
      <c r="S49" s="6">
        <v>7302</v>
      </c>
      <c r="T49" s="6">
        <v>7053</v>
      </c>
      <c r="U49" s="6">
        <v>6941</v>
      </c>
      <c r="V49" s="6">
        <v>6484</v>
      </c>
      <c r="W49" s="51">
        <v>6234</v>
      </c>
      <c r="X49" s="21"/>
    </row>
    <row r="50" spans="1:24" ht="15" customHeight="1">
      <c r="A50" s="507"/>
      <c r="B50" s="26" t="s">
        <v>2</v>
      </c>
      <c r="C50" s="6">
        <v>4460</v>
      </c>
      <c r="D50" s="6">
        <v>4555</v>
      </c>
      <c r="E50" s="6">
        <v>4629</v>
      </c>
      <c r="F50" s="6">
        <v>4355</v>
      </c>
      <c r="G50" s="6">
        <v>4239</v>
      </c>
      <c r="H50" s="6">
        <v>5437</v>
      </c>
      <c r="I50" s="6">
        <v>5450</v>
      </c>
      <c r="J50" s="6">
        <v>5132</v>
      </c>
      <c r="K50" s="6">
        <v>4737</v>
      </c>
      <c r="L50" s="6">
        <v>4270</v>
      </c>
      <c r="M50" s="507"/>
      <c r="N50" s="26" t="s">
        <v>2</v>
      </c>
      <c r="O50" s="6">
        <v>3854</v>
      </c>
      <c r="P50" s="6">
        <v>3723</v>
      </c>
      <c r="Q50" s="6">
        <v>3676</v>
      </c>
      <c r="R50" s="6">
        <v>3645</v>
      </c>
      <c r="S50" s="6">
        <v>3493</v>
      </c>
      <c r="T50" s="6">
        <v>3311</v>
      </c>
      <c r="U50" s="6">
        <v>3297</v>
      </c>
      <c r="V50" s="6">
        <v>3044</v>
      </c>
      <c r="W50" s="51">
        <v>2917</v>
      </c>
      <c r="X50" s="21"/>
    </row>
    <row r="51" spans="1:24" ht="15" customHeight="1">
      <c r="A51" s="507"/>
      <c r="B51" s="26" t="s">
        <v>3</v>
      </c>
      <c r="C51" s="6">
        <v>4527</v>
      </c>
      <c r="D51" s="6">
        <v>4452</v>
      </c>
      <c r="E51" s="6">
        <v>4512</v>
      </c>
      <c r="F51" s="6">
        <v>4367</v>
      </c>
      <c r="G51" s="6">
        <v>4231</v>
      </c>
      <c r="H51" s="6">
        <v>5735</v>
      </c>
      <c r="I51" s="6">
        <v>5633</v>
      </c>
      <c r="J51" s="6">
        <v>5346</v>
      </c>
      <c r="K51" s="6">
        <v>5006</v>
      </c>
      <c r="L51" s="6">
        <v>4630</v>
      </c>
      <c r="M51" s="507"/>
      <c r="N51" s="26" t="s">
        <v>3</v>
      </c>
      <c r="O51" s="6">
        <v>4379</v>
      </c>
      <c r="P51" s="6">
        <v>4218</v>
      </c>
      <c r="Q51" s="6">
        <v>4106</v>
      </c>
      <c r="R51" s="6">
        <v>4056</v>
      </c>
      <c r="S51" s="6">
        <v>3809</v>
      </c>
      <c r="T51" s="6">
        <v>3742</v>
      </c>
      <c r="U51" s="6">
        <v>3644</v>
      </c>
      <c r="V51" s="6">
        <v>3440</v>
      </c>
      <c r="W51" s="51">
        <v>3317</v>
      </c>
      <c r="X51" s="21"/>
    </row>
    <row r="52" spans="1:24" ht="6" customHeight="1">
      <c r="A52" s="507"/>
      <c r="B52" s="26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507"/>
      <c r="N52" s="26"/>
      <c r="O52" s="12"/>
      <c r="P52" s="12"/>
      <c r="Q52" s="12"/>
      <c r="R52" s="12"/>
      <c r="S52" s="12"/>
      <c r="T52" s="12"/>
      <c r="U52" s="12"/>
      <c r="V52" s="12"/>
      <c r="W52" s="52"/>
      <c r="X52" s="21"/>
    </row>
    <row r="53" spans="1:24" ht="6" customHeight="1">
      <c r="A53" s="18"/>
      <c r="B53" s="27"/>
      <c r="C53" s="6"/>
      <c r="D53" s="6"/>
      <c r="E53" s="6"/>
      <c r="F53" s="6"/>
      <c r="G53" s="6"/>
      <c r="H53" s="6"/>
      <c r="I53" s="6"/>
      <c r="J53" s="6"/>
      <c r="K53" s="6"/>
      <c r="L53" s="6"/>
      <c r="M53" s="18"/>
      <c r="N53" s="27"/>
      <c r="O53" s="6"/>
      <c r="P53" s="6"/>
      <c r="Q53" s="6"/>
      <c r="R53" s="6"/>
      <c r="S53" s="6"/>
      <c r="T53" s="6"/>
      <c r="U53" s="6"/>
      <c r="V53" s="6"/>
      <c r="W53" s="51"/>
      <c r="X53" s="21"/>
    </row>
    <row r="54" spans="1:24" ht="15" customHeight="1">
      <c r="A54" s="506" t="s">
        <v>15</v>
      </c>
      <c r="B54" s="26" t="s">
        <v>0</v>
      </c>
      <c r="C54" s="6" t="s">
        <v>39</v>
      </c>
      <c r="D54" s="6" t="s">
        <v>39</v>
      </c>
      <c r="E54" s="6" t="s">
        <v>39</v>
      </c>
      <c r="F54" s="6" t="s">
        <v>39</v>
      </c>
      <c r="G54" s="6" t="s">
        <v>39</v>
      </c>
      <c r="H54" s="6" t="s">
        <v>39</v>
      </c>
      <c r="I54" s="6" t="s">
        <v>39</v>
      </c>
      <c r="J54" s="6">
        <v>3317</v>
      </c>
      <c r="K54" s="6">
        <v>3315</v>
      </c>
      <c r="L54" s="6">
        <v>3437</v>
      </c>
      <c r="M54" s="506" t="s">
        <v>15</v>
      </c>
      <c r="N54" s="26" t="s">
        <v>0</v>
      </c>
      <c r="O54" s="6">
        <v>3724</v>
      </c>
      <c r="P54" s="6">
        <v>3893</v>
      </c>
      <c r="Q54" s="6">
        <v>3966</v>
      </c>
      <c r="R54" s="6">
        <v>4074</v>
      </c>
      <c r="S54" s="6">
        <v>4118</v>
      </c>
      <c r="T54" s="6">
        <v>4366</v>
      </c>
      <c r="U54" s="6">
        <v>4348</v>
      </c>
      <c r="V54" s="6">
        <v>4334</v>
      </c>
      <c r="W54" s="51">
        <v>4221</v>
      </c>
      <c r="X54" s="21"/>
    </row>
    <row r="55" spans="1:24" ht="15" customHeight="1">
      <c r="A55" s="507"/>
      <c r="B55" s="26" t="s">
        <v>1</v>
      </c>
      <c r="C55" s="6">
        <v>10474</v>
      </c>
      <c r="D55" s="6">
        <v>10760</v>
      </c>
      <c r="E55" s="6">
        <v>11127</v>
      </c>
      <c r="F55" s="6">
        <v>11580</v>
      </c>
      <c r="G55" s="6">
        <v>11646</v>
      </c>
      <c r="H55" s="6">
        <v>16487</v>
      </c>
      <c r="I55" s="6">
        <v>16401</v>
      </c>
      <c r="J55" s="6">
        <v>15543</v>
      </c>
      <c r="K55" s="6">
        <v>14723</v>
      </c>
      <c r="L55" s="6">
        <v>14163</v>
      </c>
      <c r="M55" s="507"/>
      <c r="N55" s="26" t="s">
        <v>1</v>
      </c>
      <c r="O55" s="6">
        <v>14152</v>
      </c>
      <c r="P55" s="6">
        <v>14160</v>
      </c>
      <c r="Q55" s="6">
        <v>13857</v>
      </c>
      <c r="R55" s="6">
        <v>13621</v>
      </c>
      <c r="S55" s="6">
        <v>13002</v>
      </c>
      <c r="T55" s="6">
        <v>12999</v>
      </c>
      <c r="U55" s="6">
        <v>12335</v>
      </c>
      <c r="V55" s="6">
        <v>11747</v>
      </c>
      <c r="W55" s="51">
        <v>10919</v>
      </c>
      <c r="X55" s="21"/>
    </row>
    <row r="56" spans="1:24" ht="15" customHeight="1">
      <c r="A56" s="507"/>
      <c r="B56" s="26" t="s">
        <v>2</v>
      </c>
      <c r="C56" s="6">
        <v>5194</v>
      </c>
      <c r="D56" s="6">
        <v>5386</v>
      </c>
      <c r="E56" s="6">
        <v>5708</v>
      </c>
      <c r="F56" s="6">
        <v>5786</v>
      </c>
      <c r="G56" s="6">
        <v>5861</v>
      </c>
      <c r="H56" s="6">
        <v>7956</v>
      </c>
      <c r="I56" s="6">
        <v>8069</v>
      </c>
      <c r="J56" s="6">
        <v>7659</v>
      </c>
      <c r="K56" s="6">
        <v>7153</v>
      </c>
      <c r="L56" s="6">
        <v>6776</v>
      </c>
      <c r="M56" s="507"/>
      <c r="N56" s="26" t="s">
        <v>2</v>
      </c>
      <c r="O56" s="6">
        <v>6834</v>
      </c>
      <c r="P56" s="6">
        <v>6761</v>
      </c>
      <c r="Q56" s="6">
        <v>6642</v>
      </c>
      <c r="R56" s="6">
        <v>6551</v>
      </c>
      <c r="S56" s="6">
        <v>6219</v>
      </c>
      <c r="T56" s="6">
        <v>6235</v>
      </c>
      <c r="U56" s="6">
        <v>5836</v>
      </c>
      <c r="V56" s="6">
        <v>5573</v>
      </c>
      <c r="W56" s="51">
        <v>5191</v>
      </c>
      <c r="X56" s="21"/>
    </row>
    <row r="57" spans="1:24" ht="15" customHeight="1">
      <c r="A57" s="507"/>
      <c r="B57" s="26" t="s">
        <v>3</v>
      </c>
      <c r="C57" s="6">
        <v>5280</v>
      </c>
      <c r="D57" s="6">
        <v>5374</v>
      </c>
      <c r="E57" s="6">
        <v>5419</v>
      </c>
      <c r="F57" s="6">
        <v>5794</v>
      </c>
      <c r="G57" s="6">
        <v>5785</v>
      </c>
      <c r="H57" s="6">
        <v>8531</v>
      </c>
      <c r="I57" s="6">
        <v>8332</v>
      </c>
      <c r="J57" s="6">
        <v>7884</v>
      </c>
      <c r="K57" s="6">
        <v>7570</v>
      </c>
      <c r="L57" s="6">
        <v>7387</v>
      </c>
      <c r="M57" s="507"/>
      <c r="N57" s="26" t="s">
        <v>3</v>
      </c>
      <c r="O57" s="6">
        <v>7318</v>
      </c>
      <c r="P57" s="6">
        <v>7399</v>
      </c>
      <c r="Q57" s="6">
        <v>7215</v>
      </c>
      <c r="R57" s="6">
        <v>7070</v>
      </c>
      <c r="S57" s="6">
        <v>6783</v>
      </c>
      <c r="T57" s="6">
        <v>6764</v>
      </c>
      <c r="U57" s="6">
        <v>6499</v>
      </c>
      <c r="V57" s="6">
        <v>6174</v>
      </c>
      <c r="W57" s="51">
        <v>5728</v>
      </c>
      <c r="X57" s="21"/>
    </row>
    <row r="58" spans="1:24" ht="6" customHeight="1">
      <c r="A58" s="509"/>
      <c r="B58" s="2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509"/>
      <c r="N58" s="25"/>
      <c r="O58" s="12"/>
      <c r="P58" s="12"/>
      <c r="Q58" s="12"/>
      <c r="R58" s="12"/>
      <c r="S58" s="12"/>
      <c r="T58" s="12"/>
      <c r="U58" s="12"/>
      <c r="V58" s="12"/>
      <c r="W58" s="52"/>
      <c r="X58" s="21"/>
    </row>
    <row r="59" spans="1:24" ht="6" customHeight="1">
      <c r="A59" s="15"/>
      <c r="B59" s="26"/>
      <c r="C59" s="6"/>
      <c r="D59" s="6"/>
      <c r="E59" s="6"/>
      <c r="F59" s="6"/>
      <c r="G59" s="6"/>
      <c r="H59" s="6"/>
      <c r="I59" s="6"/>
      <c r="J59" s="6"/>
      <c r="K59" s="6"/>
      <c r="L59" s="6"/>
      <c r="M59" s="15"/>
      <c r="N59" s="26"/>
      <c r="O59" s="6"/>
      <c r="P59" s="6"/>
      <c r="Q59" s="6"/>
      <c r="R59" s="6"/>
      <c r="S59" s="6"/>
      <c r="T59" s="6"/>
      <c r="U59" s="6"/>
      <c r="V59" s="6"/>
      <c r="W59" s="51"/>
      <c r="X59" s="21"/>
    </row>
    <row r="60" spans="1:24" s="28" customFormat="1" ht="15" customHeight="1">
      <c r="A60" s="506" t="s">
        <v>17</v>
      </c>
      <c r="B60" s="26" t="s">
        <v>0</v>
      </c>
      <c r="C60" s="6">
        <f aca="true" t="shared" si="0" ref="C60:G63">SUM(C6,C12,C18,C24)</f>
        <v>8328</v>
      </c>
      <c r="D60" s="6">
        <f t="shared" si="0"/>
        <v>8357</v>
      </c>
      <c r="E60" s="6">
        <f t="shared" si="0"/>
        <v>8310</v>
      </c>
      <c r="F60" s="6">
        <f t="shared" si="0"/>
        <v>8232</v>
      </c>
      <c r="G60" s="6">
        <f t="shared" si="0"/>
        <v>7913</v>
      </c>
      <c r="H60" s="6" t="s">
        <v>39</v>
      </c>
      <c r="I60" s="6">
        <f aca="true" t="shared" si="1" ref="I60:K63">SUM(I6,I12,I18,I24)</f>
        <v>11297</v>
      </c>
      <c r="J60" s="6">
        <f t="shared" si="1"/>
        <v>11040</v>
      </c>
      <c r="K60" s="6">
        <f t="shared" si="1"/>
        <v>11057</v>
      </c>
      <c r="L60" s="6">
        <v>11645</v>
      </c>
      <c r="M60" s="506" t="s">
        <v>17</v>
      </c>
      <c r="N60" s="26" t="s">
        <v>0</v>
      </c>
      <c r="O60" s="6">
        <f aca="true" t="shared" si="2" ref="O60:V63">SUM(O6,O12,O18,O24)</f>
        <v>13308</v>
      </c>
      <c r="P60" s="6">
        <f t="shared" si="2"/>
        <v>18060</v>
      </c>
      <c r="Q60" s="6">
        <f t="shared" si="2"/>
        <v>21811</v>
      </c>
      <c r="R60" s="6">
        <f t="shared" si="2"/>
        <v>25599</v>
      </c>
      <c r="S60" s="6">
        <f t="shared" si="2"/>
        <v>31170</v>
      </c>
      <c r="T60" s="6">
        <f t="shared" si="2"/>
        <v>44246</v>
      </c>
      <c r="U60" s="6">
        <f t="shared" si="2"/>
        <v>50278</v>
      </c>
      <c r="V60" s="6">
        <f t="shared" si="2"/>
        <v>57740</v>
      </c>
      <c r="W60" s="51">
        <f>W6+W12+W18+W24</f>
        <v>62835</v>
      </c>
      <c r="X60" s="21"/>
    </row>
    <row r="61" spans="1:24" s="28" customFormat="1" ht="15" customHeight="1">
      <c r="A61" s="507"/>
      <c r="B61" s="26" t="s">
        <v>1</v>
      </c>
      <c r="C61" s="6">
        <f t="shared" si="0"/>
        <v>37621</v>
      </c>
      <c r="D61" s="6">
        <f t="shared" si="0"/>
        <v>38101</v>
      </c>
      <c r="E61" s="6">
        <f t="shared" si="0"/>
        <v>38015</v>
      </c>
      <c r="F61" s="6">
        <f t="shared" si="0"/>
        <v>37043</v>
      </c>
      <c r="G61" s="6">
        <f t="shared" si="0"/>
        <v>36408</v>
      </c>
      <c r="H61" s="6">
        <f>SUM(H7,H13,H19,H25)</f>
        <v>54385</v>
      </c>
      <c r="I61" s="6">
        <f t="shared" si="1"/>
        <v>54524</v>
      </c>
      <c r="J61" s="6">
        <f t="shared" si="1"/>
        <v>53361</v>
      </c>
      <c r="K61" s="6">
        <f t="shared" si="1"/>
        <v>49715</v>
      </c>
      <c r="L61" s="6">
        <v>48661</v>
      </c>
      <c r="M61" s="507"/>
      <c r="N61" s="26" t="s">
        <v>1</v>
      </c>
      <c r="O61" s="6">
        <f t="shared" si="2"/>
        <v>52014</v>
      </c>
      <c r="P61" s="6">
        <f t="shared" si="2"/>
        <v>66236</v>
      </c>
      <c r="Q61" s="6">
        <f t="shared" si="2"/>
        <v>75807</v>
      </c>
      <c r="R61" s="6">
        <f t="shared" si="2"/>
        <v>84717</v>
      </c>
      <c r="S61" s="6">
        <f t="shared" si="2"/>
        <v>94209</v>
      </c>
      <c r="T61" s="6">
        <f t="shared" si="2"/>
        <v>113939</v>
      </c>
      <c r="U61" s="6">
        <f t="shared" si="2"/>
        <v>123423</v>
      </c>
      <c r="V61" s="6">
        <f t="shared" si="2"/>
        <v>133967</v>
      </c>
      <c r="W61" s="51">
        <f>W7+W13+W19+W25</f>
        <v>142271</v>
      </c>
      <c r="X61" s="21"/>
    </row>
    <row r="62" spans="1:24" s="28" customFormat="1" ht="15" customHeight="1">
      <c r="A62" s="507"/>
      <c r="B62" s="26" t="s">
        <v>2</v>
      </c>
      <c r="C62" s="6">
        <f t="shared" si="0"/>
        <v>18705</v>
      </c>
      <c r="D62" s="6">
        <f t="shared" si="0"/>
        <v>19192</v>
      </c>
      <c r="E62" s="6">
        <f t="shared" si="0"/>
        <v>19100</v>
      </c>
      <c r="F62" s="6">
        <f t="shared" si="0"/>
        <v>18412</v>
      </c>
      <c r="G62" s="6">
        <f t="shared" si="0"/>
        <v>18258</v>
      </c>
      <c r="H62" s="6">
        <f>SUM(H8,H14,H20,H26)</f>
        <v>26727</v>
      </c>
      <c r="I62" s="6">
        <f t="shared" si="1"/>
        <v>27109</v>
      </c>
      <c r="J62" s="6">
        <f t="shared" si="1"/>
        <v>26437</v>
      </c>
      <c r="K62" s="6">
        <f t="shared" si="1"/>
        <v>24259</v>
      </c>
      <c r="L62" s="6">
        <v>23668</v>
      </c>
      <c r="M62" s="507"/>
      <c r="N62" s="26" t="s">
        <v>2</v>
      </c>
      <c r="O62" s="6">
        <f t="shared" si="2"/>
        <v>25494</v>
      </c>
      <c r="P62" s="6">
        <f t="shared" si="2"/>
        <v>32420</v>
      </c>
      <c r="Q62" s="6">
        <f t="shared" si="2"/>
        <v>37251</v>
      </c>
      <c r="R62" s="6">
        <f t="shared" si="2"/>
        <v>42427</v>
      </c>
      <c r="S62" s="6">
        <f t="shared" si="2"/>
        <v>47556</v>
      </c>
      <c r="T62" s="6">
        <f t="shared" si="2"/>
        <v>58587</v>
      </c>
      <c r="U62" s="6">
        <f t="shared" si="2"/>
        <v>63210</v>
      </c>
      <c r="V62" s="6">
        <f t="shared" si="2"/>
        <v>69579</v>
      </c>
      <c r="W62" s="51">
        <f>W8+W14+W20+W26</f>
        <v>73730</v>
      </c>
      <c r="X62" s="21"/>
    </row>
    <row r="63" spans="1:24" s="28" customFormat="1" ht="15" customHeight="1">
      <c r="A63" s="507"/>
      <c r="B63" s="26" t="s">
        <v>3</v>
      </c>
      <c r="C63" s="6">
        <f t="shared" si="0"/>
        <v>18916</v>
      </c>
      <c r="D63" s="6">
        <f t="shared" si="0"/>
        <v>18909</v>
      </c>
      <c r="E63" s="6">
        <f t="shared" si="0"/>
        <v>18915</v>
      </c>
      <c r="F63" s="6">
        <f t="shared" si="0"/>
        <v>18631</v>
      </c>
      <c r="G63" s="6">
        <f t="shared" si="0"/>
        <v>18150</v>
      </c>
      <c r="H63" s="6">
        <f>SUM(H9,H15,H21,H27)</f>
        <v>27658</v>
      </c>
      <c r="I63" s="6">
        <f t="shared" si="1"/>
        <v>27415</v>
      </c>
      <c r="J63" s="6">
        <f t="shared" si="1"/>
        <v>26924</v>
      </c>
      <c r="K63" s="6">
        <f t="shared" si="1"/>
        <v>25456</v>
      </c>
      <c r="L63" s="6">
        <v>24993</v>
      </c>
      <c r="M63" s="507"/>
      <c r="N63" s="26" t="s">
        <v>3</v>
      </c>
      <c r="O63" s="6">
        <f t="shared" si="2"/>
        <v>26520</v>
      </c>
      <c r="P63" s="6">
        <f t="shared" si="2"/>
        <v>33816</v>
      </c>
      <c r="Q63" s="6">
        <f t="shared" si="2"/>
        <v>38556</v>
      </c>
      <c r="R63" s="6">
        <f t="shared" si="2"/>
        <v>42290</v>
      </c>
      <c r="S63" s="6">
        <f t="shared" si="2"/>
        <v>46653</v>
      </c>
      <c r="T63" s="6">
        <f t="shared" si="2"/>
        <v>55352</v>
      </c>
      <c r="U63" s="6">
        <f t="shared" si="2"/>
        <v>60213</v>
      </c>
      <c r="V63" s="6">
        <f t="shared" si="2"/>
        <v>64388</v>
      </c>
      <c r="W63" s="51">
        <f>W9+W15+W21+W27</f>
        <v>68541</v>
      </c>
      <c r="X63" s="21"/>
    </row>
    <row r="64" spans="1:24" s="28" customFormat="1" ht="6" customHeight="1">
      <c r="A64" s="507"/>
      <c r="B64" s="26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507"/>
      <c r="N64" s="26"/>
      <c r="O64" s="12"/>
      <c r="P64" s="12"/>
      <c r="Q64" s="12"/>
      <c r="R64" s="12"/>
      <c r="S64" s="12"/>
      <c r="T64" s="12"/>
      <c r="U64" s="12"/>
      <c r="V64" s="12"/>
      <c r="W64" s="52"/>
      <c r="X64" s="21"/>
    </row>
    <row r="65" spans="1:24" s="28" customFormat="1" ht="6" customHeight="1">
      <c r="A65" s="18"/>
      <c r="B65" s="27"/>
      <c r="C65" s="6"/>
      <c r="D65" s="6"/>
      <c r="E65" s="6"/>
      <c r="F65" s="6"/>
      <c r="G65" s="6"/>
      <c r="H65" s="6"/>
      <c r="I65" s="6"/>
      <c r="J65" s="6"/>
      <c r="K65" s="6"/>
      <c r="L65" s="6"/>
      <c r="M65" s="18"/>
      <c r="N65" s="27"/>
      <c r="O65" s="6"/>
      <c r="P65" s="6"/>
      <c r="Q65" s="6"/>
      <c r="R65" s="6"/>
      <c r="S65" s="6"/>
      <c r="T65" s="6"/>
      <c r="U65" s="6"/>
      <c r="V65" s="6"/>
      <c r="W65" s="51"/>
      <c r="X65" s="21"/>
    </row>
    <row r="66" spans="1:24" s="28" customFormat="1" ht="15" customHeight="1">
      <c r="A66" s="506" t="s">
        <v>16</v>
      </c>
      <c r="B66" s="26" t="s">
        <v>0</v>
      </c>
      <c r="C66" s="6" t="s">
        <v>39</v>
      </c>
      <c r="D66" s="6" t="s">
        <v>39</v>
      </c>
      <c r="E66" s="6" t="s">
        <v>39</v>
      </c>
      <c r="F66" s="6" t="s">
        <v>39</v>
      </c>
      <c r="G66" s="6" t="s">
        <v>39</v>
      </c>
      <c r="H66" s="6" t="s">
        <v>39</v>
      </c>
      <c r="I66" s="6" t="s">
        <v>39</v>
      </c>
      <c r="J66" s="6">
        <f>SUM(J54,J48,J42,J36,J30,J6,J12,J18,J24)</f>
        <v>21929</v>
      </c>
      <c r="K66" s="6">
        <f>SUM(K54,K48,K42,K36,K30,K6,K12,K18,K24)</f>
        <v>21863</v>
      </c>
      <c r="L66" s="6">
        <v>22325</v>
      </c>
      <c r="M66" s="506" t="s">
        <v>16</v>
      </c>
      <c r="N66" s="26" t="s">
        <v>0</v>
      </c>
      <c r="O66" s="6">
        <f aca="true" t="shared" si="3" ref="O66:V66">SUM(O54,O48,O42,O36,O30,O6,O12,O18,O24)</f>
        <v>24279</v>
      </c>
      <c r="P66" s="6">
        <f t="shared" si="3"/>
        <v>29669</v>
      </c>
      <c r="Q66" s="6">
        <f t="shared" si="3"/>
        <v>34586</v>
      </c>
      <c r="R66" s="6">
        <f t="shared" si="3"/>
        <v>39149</v>
      </c>
      <c r="S66" s="6">
        <f t="shared" si="3"/>
        <v>45787</v>
      </c>
      <c r="T66" s="6">
        <f t="shared" si="3"/>
        <v>60497</v>
      </c>
      <c r="U66" s="6">
        <f t="shared" si="3"/>
        <v>67911</v>
      </c>
      <c r="V66" s="6">
        <f t="shared" si="3"/>
        <v>76018</v>
      </c>
      <c r="W66" s="51">
        <f>W60+W30+W36+W42+W48+W54</f>
        <v>80986</v>
      </c>
      <c r="X66" s="21"/>
    </row>
    <row r="67" spans="1:24" s="28" customFormat="1" ht="15" customHeight="1">
      <c r="A67" s="507"/>
      <c r="B67" s="26" t="s">
        <v>1</v>
      </c>
      <c r="C67" s="6">
        <f aca="true" t="shared" si="4" ref="C67:K67">SUM(C55,C49,C43,C37,C31,C25,C19,C13,C7)</f>
        <v>77197</v>
      </c>
      <c r="D67" s="6">
        <f t="shared" si="4"/>
        <v>77904</v>
      </c>
      <c r="E67" s="6">
        <f t="shared" si="4"/>
        <v>77908</v>
      </c>
      <c r="F67" s="6">
        <f t="shared" si="4"/>
        <v>76691</v>
      </c>
      <c r="G67" s="6">
        <f t="shared" si="4"/>
        <v>75448</v>
      </c>
      <c r="H67" s="6">
        <f t="shared" si="4"/>
        <v>108777</v>
      </c>
      <c r="I67" s="6">
        <f t="shared" si="4"/>
        <v>108498</v>
      </c>
      <c r="J67" s="6">
        <f t="shared" si="4"/>
        <v>104540</v>
      </c>
      <c r="K67" s="6">
        <f t="shared" si="4"/>
        <v>97063</v>
      </c>
      <c r="L67" s="6">
        <v>91630</v>
      </c>
      <c r="M67" s="507"/>
      <c r="N67" s="26" t="s">
        <v>1</v>
      </c>
      <c r="O67" s="6">
        <f aca="true" t="shared" si="5" ref="O67:V69">SUM(O55,O49,O43,O37,O31,O25,O19,O13,O7)</f>
        <v>93587</v>
      </c>
      <c r="P67" s="6">
        <f t="shared" si="5"/>
        <v>108219</v>
      </c>
      <c r="Q67" s="6">
        <f t="shared" si="5"/>
        <v>120871</v>
      </c>
      <c r="R67" s="6">
        <f t="shared" si="5"/>
        <v>131159</v>
      </c>
      <c r="S67" s="6">
        <f t="shared" si="5"/>
        <v>142088</v>
      </c>
      <c r="T67" s="6">
        <f t="shared" si="5"/>
        <v>165153</v>
      </c>
      <c r="U67" s="6">
        <f t="shared" si="5"/>
        <v>175346</v>
      </c>
      <c r="V67" s="6">
        <f t="shared" si="5"/>
        <v>184430</v>
      </c>
      <c r="W67" s="51">
        <f>W61+W31+W37+W43+W49+W55</f>
        <v>190135</v>
      </c>
      <c r="X67" s="41"/>
    </row>
    <row r="68" spans="1:24" s="28" customFormat="1" ht="15" customHeight="1">
      <c r="A68" s="507"/>
      <c r="B68" s="26" t="s">
        <v>2</v>
      </c>
      <c r="C68" s="6">
        <f aca="true" t="shared" si="6" ref="C68:K68">SUM(C56,C50,C44,C38,C32,C26,C20,C14,C8)</f>
        <v>38311</v>
      </c>
      <c r="D68" s="6">
        <f t="shared" si="6"/>
        <v>39164</v>
      </c>
      <c r="E68" s="6">
        <f t="shared" si="6"/>
        <v>39307</v>
      </c>
      <c r="F68" s="6">
        <f t="shared" si="6"/>
        <v>38250</v>
      </c>
      <c r="G68" s="6">
        <f t="shared" si="6"/>
        <v>37926</v>
      </c>
      <c r="H68" s="6">
        <f t="shared" si="6"/>
        <v>53292</v>
      </c>
      <c r="I68" s="6">
        <f t="shared" si="6"/>
        <v>53817</v>
      </c>
      <c r="J68" s="6">
        <f t="shared" si="6"/>
        <v>51680</v>
      </c>
      <c r="K68" s="6">
        <f t="shared" si="6"/>
        <v>47285</v>
      </c>
      <c r="L68" s="6">
        <v>44271</v>
      </c>
      <c r="M68" s="507"/>
      <c r="N68" s="26" t="s">
        <v>2</v>
      </c>
      <c r="O68" s="6">
        <f t="shared" si="5"/>
        <v>45384</v>
      </c>
      <c r="P68" s="6">
        <f t="shared" si="5"/>
        <v>52470</v>
      </c>
      <c r="Q68" s="6">
        <f t="shared" si="5"/>
        <v>58914</v>
      </c>
      <c r="R68" s="6">
        <f t="shared" si="5"/>
        <v>64727</v>
      </c>
      <c r="S68" s="6">
        <f t="shared" si="5"/>
        <v>70547</v>
      </c>
      <c r="T68" s="6">
        <f t="shared" si="5"/>
        <v>83216</v>
      </c>
      <c r="U68" s="6">
        <f t="shared" si="5"/>
        <v>88093</v>
      </c>
      <c r="V68" s="6">
        <f t="shared" si="5"/>
        <v>93960</v>
      </c>
      <c r="W68" s="51">
        <f>W62+W32+W38+W44+W50+W56</f>
        <v>96952</v>
      </c>
      <c r="X68" s="41"/>
    </row>
    <row r="69" spans="1:24" s="28" customFormat="1" ht="15" customHeight="1">
      <c r="A69" s="507"/>
      <c r="B69" s="26" t="s">
        <v>3</v>
      </c>
      <c r="C69" s="6">
        <f aca="true" t="shared" si="7" ref="C69:K69">SUM(C57,C51,C45,C39,C33,C27,C21,C15,C9)</f>
        <v>38886</v>
      </c>
      <c r="D69" s="6">
        <f t="shared" si="7"/>
        <v>38740</v>
      </c>
      <c r="E69" s="6">
        <f t="shared" si="7"/>
        <v>38601</v>
      </c>
      <c r="F69" s="6">
        <f t="shared" si="7"/>
        <v>38441</v>
      </c>
      <c r="G69" s="6">
        <f t="shared" si="7"/>
        <v>37522</v>
      </c>
      <c r="H69" s="6">
        <f t="shared" si="7"/>
        <v>55485</v>
      </c>
      <c r="I69" s="6">
        <f t="shared" si="7"/>
        <v>54671</v>
      </c>
      <c r="J69" s="6">
        <f t="shared" si="7"/>
        <v>52860</v>
      </c>
      <c r="K69" s="6">
        <f t="shared" si="7"/>
        <v>49778</v>
      </c>
      <c r="L69" s="6">
        <v>47359</v>
      </c>
      <c r="M69" s="507"/>
      <c r="N69" s="26" t="s">
        <v>3</v>
      </c>
      <c r="O69" s="6">
        <f t="shared" si="5"/>
        <v>48203</v>
      </c>
      <c r="P69" s="6">
        <f t="shared" si="5"/>
        <v>55749</v>
      </c>
      <c r="Q69" s="6">
        <f t="shared" si="5"/>
        <v>61957</v>
      </c>
      <c r="R69" s="6">
        <f t="shared" si="5"/>
        <v>66432</v>
      </c>
      <c r="S69" s="6">
        <f t="shared" si="5"/>
        <v>71541</v>
      </c>
      <c r="T69" s="6">
        <f t="shared" si="5"/>
        <v>81937</v>
      </c>
      <c r="U69" s="6">
        <f t="shared" si="5"/>
        <v>87253</v>
      </c>
      <c r="V69" s="6">
        <f t="shared" si="5"/>
        <v>90470</v>
      </c>
      <c r="W69" s="51">
        <f>W63+W33+W39+W45+W51+W57</f>
        <v>93183</v>
      </c>
      <c r="X69" s="21"/>
    </row>
    <row r="70" spans="1:23" s="31" customFormat="1" ht="6" customHeight="1" thickBot="1">
      <c r="A70" s="508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508"/>
      <c r="N70" s="45"/>
      <c r="O70" s="46"/>
      <c r="P70" s="46"/>
      <c r="Q70" s="46"/>
      <c r="R70" s="46"/>
      <c r="S70" s="46"/>
      <c r="T70" s="46"/>
      <c r="U70" s="47"/>
      <c r="V70" s="47"/>
      <c r="W70" s="53"/>
    </row>
    <row r="71" spans="1:24" s="36" customFormat="1" ht="15" customHeight="1">
      <c r="A71" s="32"/>
      <c r="B71" s="33"/>
      <c r="C71" s="34"/>
      <c r="D71" s="34"/>
      <c r="E71" s="34"/>
      <c r="F71" s="34"/>
      <c r="G71" s="34"/>
      <c r="H71" s="34"/>
      <c r="I71" s="34"/>
      <c r="J71" s="34"/>
      <c r="L71" s="35" t="s">
        <v>20</v>
      </c>
      <c r="M71" s="32"/>
      <c r="N71" s="43"/>
      <c r="O71" s="34"/>
      <c r="P71" s="34"/>
      <c r="Q71" s="34"/>
      <c r="R71" s="34"/>
      <c r="S71" s="34"/>
      <c r="T71" s="34"/>
      <c r="U71" s="513" t="s">
        <v>21</v>
      </c>
      <c r="V71" s="513"/>
      <c r="W71" s="513"/>
      <c r="X71" s="35"/>
    </row>
    <row r="72" ht="13.5">
      <c r="N72" s="42"/>
    </row>
  </sheetData>
  <sheetProtection/>
  <mergeCells count="26">
    <mergeCell ref="U71:W71"/>
    <mergeCell ref="A30:A34"/>
    <mergeCell ref="A48:A52"/>
    <mergeCell ref="A42:A46"/>
    <mergeCell ref="A18:A22"/>
    <mergeCell ref="A6:A10"/>
    <mergeCell ref="A12:A16"/>
    <mergeCell ref="A36:A40"/>
    <mergeCell ref="A24:A28"/>
    <mergeCell ref="M54:M58"/>
    <mergeCell ref="M30:M34"/>
    <mergeCell ref="M36:M40"/>
    <mergeCell ref="M42:M46"/>
    <mergeCell ref="M4:N4"/>
    <mergeCell ref="M18:M22"/>
    <mergeCell ref="M24:M28"/>
    <mergeCell ref="A1:L1"/>
    <mergeCell ref="M1:W1"/>
    <mergeCell ref="M48:M52"/>
    <mergeCell ref="M66:M70"/>
    <mergeCell ref="A66:A70"/>
    <mergeCell ref="A54:A58"/>
    <mergeCell ref="M60:M64"/>
    <mergeCell ref="A60:A64"/>
    <mergeCell ref="M6:M10"/>
    <mergeCell ref="M12:M16"/>
  </mergeCells>
  <printOptions/>
  <pageMargins left="0.78" right="0.43" top="0.53" bottom="0.29" header="0.5118110236220472" footer="0.3"/>
  <pageSetup firstPageNumber="6" useFirstPageNumber="1" horizontalDpi="160" verticalDpi="160" orientation="portrait" paperSize="9" scale="93" r:id="rId2"/>
  <colBreaks count="1" manualBreakCount="1">
    <brk id="12" max="7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7"/>
  <sheetViews>
    <sheetView view="pageBreakPreview" zoomScale="85" zoomScaleSheetLayoutView="85" zoomScalePageLayoutView="0" workbookViewId="0" topLeftCell="A1">
      <selection activeCell="J65" sqref="J65:O65"/>
    </sheetView>
  </sheetViews>
  <sheetFormatPr defaultColWidth="9.00390625" defaultRowHeight="13.5"/>
  <cols>
    <col min="1" max="1" width="9.00390625" style="100" customWidth="1"/>
    <col min="2" max="2" width="6.375" style="58" customWidth="1"/>
    <col min="3" max="4" width="10.625" style="58" customWidth="1"/>
    <col min="5" max="8" width="10.625" style="57" customWidth="1"/>
    <col min="9" max="9" width="9.00390625" style="96" customWidth="1"/>
    <col min="10" max="10" width="9.00390625" style="100" customWidth="1"/>
    <col min="11" max="11" width="6.375" style="58" customWidth="1"/>
    <col min="12" max="13" width="10.625" style="58" customWidth="1"/>
    <col min="14" max="17" width="10.625" style="57" customWidth="1"/>
    <col min="18" max="18" width="9.00390625" style="96" customWidth="1"/>
  </cols>
  <sheetData>
    <row r="1" spans="1:18" s="55" customFormat="1" ht="18.75" customHeight="1">
      <c r="A1" s="524" t="s">
        <v>41</v>
      </c>
      <c r="B1" s="524"/>
      <c r="C1" s="524"/>
      <c r="D1" s="524"/>
      <c r="E1" s="524"/>
      <c r="F1" s="524"/>
      <c r="G1" s="524"/>
      <c r="H1" s="524"/>
      <c r="I1" s="524"/>
      <c r="J1" s="524" t="s">
        <v>42</v>
      </c>
      <c r="K1" s="524"/>
      <c r="L1" s="524"/>
      <c r="M1" s="524"/>
      <c r="N1" s="524"/>
      <c r="O1" s="524"/>
      <c r="P1" s="524"/>
      <c r="Q1" s="524"/>
      <c r="R1" s="524"/>
    </row>
    <row r="2" spans="1:18" ht="14.25" thickBot="1">
      <c r="A2" s="56"/>
      <c r="B2" s="57"/>
      <c r="C2" s="57"/>
      <c r="I2" s="59" t="s">
        <v>24</v>
      </c>
      <c r="J2" s="56"/>
      <c r="K2" s="57"/>
      <c r="L2" s="57"/>
      <c r="R2" s="59" t="s">
        <v>24</v>
      </c>
    </row>
    <row r="3" spans="1:18" ht="15" customHeight="1">
      <c r="A3" s="60"/>
      <c r="B3" s="61" t="s">
        <v>19</v>
      </c>
      <c r="C3" s="62">
        <v>2008</v>
      </c>
      <c r="D3" s="62">
        <v>2009</v>
      </c>
      <c r="E3" s="62">
        <v>2010</v>
      </c>
      <c r="F3" s="62">
        <v>2011</v>
      </c>
      <c r="G3" s="62">
        <v>2012</v>
      </c>
      <c r="H3" s="62">
        <v>2013</v>
      </c>
      <c r="I3" s="63">
        <v>2014</v>
      </c>
      <c r="J3" s="60"/>
      <c r="K3" s="61" t="s">
        <v>19</v>
      </c>
      <c r="L3" s="62">
        <v>2008</v>
      </c>
      <c r="M3" s="62">
        <v>2009</v>
      </c>
      <c r="N3" s="62">
        <v>2010</v>
      </c>
      <c r="O3" s="62">
        <v>2011</v>
      </c>
      <c r="P3" s="62">
        <v>2012</v>
      </c>
      <c r="Q3" s="62">
        <v>2013</v>
      </c>
      <c r="R3" s="63">
        <v>2014</v>
      </c>
    </row>
    <row r="4" spans="1:18" ht="15" customHeight="1">
      <c r="A4" s="522" t="s">
        <v>18</v>
      </c>
      <c r="B4" s="523"/>
      <c r="C4" s="64" t="s">
        <v>43</v>
      </c>
      <c r="D4" s="64" t="s">
        <v>44</v>
      </c>
      <c r="E4" s="64" t="s">
        <v>45</v>
      </c>
      <c r="F4" s="64" t="s">
        <v>46</v>
      </c>
      <c r="G4" s="64" t="s">
        <v>47</v>
      </c>
      <c r="H4" s="64" t="s">
        <v>48</v>
      </c>
      <c r="I4" s="65" t="s">
        <v>49</v>
      </c>
      <c r="J4" s="522" t="s">
        <v>18</v>
      </c>
      <c r="K4" s="523"/>
      <c r="L4" s="64" t="s">
        <v>43</v>
      </c>
      <c r="M4" s="64" t="s">
        <v>44</v>
      </c>
      <c r="N4" s="64" t="s">
        <v>45</v>
      </c>
      <c r="O4" s="64" t="s">
        <v>46</v>
      </c>
      <c r="P4" s="64" t="s">
        <v>47</v>
      </c>
      <c r="Q4" s="64" t="s">
        <v>48</v>
      </c>
      <c r="R4" s="65" t="s">
        <v>50</v>
      </c>
    </row>
    <row r="5" spans="1:18" ht="4.5" customHeight="1">
      <c r="A5" s="66"/>
      <c r="B5" s="67"/>
      <c r="C5" s="68"/>
      <c r="D5" s="68"/>
      <c r="E5" s="68"/>
      <c r="F5" s="68"/>
      <c r="G5" s="68"/>
      <c r="H5" s="69"/>
      <c r="I5" s="70"/>
      <c r="J5" s="66"/>
      <c r="K5" s="67"/>
      <c r="L5" s="68"/>
      <c r="M5" s="68"/>
      <c r="N5" s="68"/>
      <c r="O5" s="68"/>
      <c r="P5" s="68"/>
      <c r="Q5" s="69"/>
      <c r="R5" s="70"/>
    </row>
    <row r="6" spans="1:18" ht="15" customHeight="1">
      <c r="A6" s="520" t="s">
        <v>7</v>
      </c>
      <c r="B6" s="67" t="s">
        <v>0</v>
      </c>
      <c r="C6" s="71">
        <v>28805</v>
      </c>
      <c r="D6" s="71">
        <v>29000</v>
      </c>
      <c r="E6" s="71">
        <v>29190</v>
      </c>
      <c r="F6" s="71">
        <v>29672</v>
      </c>
      <c r="G6" s="72">
        <v>29900</v>
      </c>
      <c r="H6" s="72">
        <v>31615</v>
      </c>
      <c r="I6" s="73">
        <v>32250</v>
      </c>
      <c r="J6" s="520" t="s">
        <v>7</v>
      </c>
      <c r="K6" s="67" t="s">
        <v>0</v>
      </c>
      <c r="L6" s="71">
        <v>30430</v>
      </c>
      <c r="M6" s="71">
        <v>30800</v>
      </c>
      <c r="N6" s="71">
        <v>31066</v>
      </c>
      <c r="O6" s="71">
        <v>31728</v>
      </c>
      <c r="P6" s="72">
        <v>31865</v>
      </c>
      <c r="Q6" s="72">
        <v>31615</v>
      </c>
      <c r="R6" s="73">
        <v>32250</v>
      </c>
    </row>
    <row r="7" spans="1:18" ht="15" customHeight="1">
      <c r="A7" s="520"/>
      <c r="B7" s="67" t="s">
        <v>1</v>
      </c>
      <c r="C7" s="71">
        <f>SUM(C8:C9)</f>
        <v>62759</v>
      </c>
      <c r="D7" s="71">
        <f>SUM(D8:D9)</f>
        <v>63711</v>
      </c>
      <c r="E7" s="71">
        <f>SUM(E8:E9)</f>
        <v>64653</v>
      </c>
      <c r="F7" s="71">
        <f>SUM(F8:F9)</f>
        <v>65676</v>
      </c>
      <c r="G7" s="72">
        <f>SUM(G8:G9)</f>
        <v>66498</v>
      </c>
      <c r="H7" s="72">
        <f>H8+H9</f>
        <v>69610</v>
      </c>
      <c r="I7" s="73">
        <f>I8+I9</f>
        <v>71047</v>
      </c>
      <c r="J7" s="520"/>
      <c r="K7" s="67" t="s">
        <v>1</v>
      </c>
      <c r="L7" s="71">
        <f>SUM(L8:L9)</f>
        <v>65134</v>
      </c>
      <c r="M7" s="71">
        <f>SUM(M8:M9)</f>
        <v>66311</v>
      </c>
      <c r="N7" s="71">
        <f>SUM(N8:N9)</f>
        <v>67356</v>
      </c>
      <c r="O7" s="71">
        <f>SUM(O8:O9)</f>
        <v>68564</v>
      </c>
      <c r="P7" s="72">
        <f>SUM(P8:P9)</f>
        <v>69304</v>
      </c>
      <c r="Q7" s="72">
        <f>Q8+Q9</f>
        <v>69610</v>
      </c>
      <c r="R7" s="73">
        <f>R8+R9</f>
        <v>71047</v>
      </c>
    </row>
    <row r="8" spans="1:18" ht="15" customHeight="1">
      <c r="A8" s="520"/>
      <c r="B8" s="67" t="s">
        <v>2</v>
      </c>
      <c r="C8" s="71">
        <v>32640</v>
      </c>
      <c r="D8" s="71">
        <v>32976</v>
      </c>
      <c r="E8" s="71">
        <v>33448</v>
      </c>
      <c r="F8" s="71">
        <v>33902</v>
      </c>
      <c r="G8" s="72">
        <v>34204</v>
      </c>
      <c r="H8" s="72">
        <v>35612</v>
      </c>
      <c r="I8" s="73">
        <v>36274</v>
      </c>
      <c r="J8" s="520"/>
      <c r="K8" s="67" t="s">
        <v>2</v>
      </c>
      <c r="L8" s="71">
        <v>33774</v>
      </c>
      <c r="M8" s="71">
        <v>34207</v>
      </c>
      <c r="N8" s="71">
        <v>34717</v>
      </c>
      <c r="O8" s="71">
        <v>35208</v>
      </c>
      <c r="P8" s="72">
        <v>35491</v>
      </c>
      <c r="Q8" s="72">
        <v>35612</v>
      </c>
      <c r="R8" s="73">
        <v>36274</v>
      </c>
    </row>
    <row r="9" spans="1:18" ht="15" customHeight="1">
      <c r="A9" s="520"/>
      <c r="B9" s="67" t="s">
        <v>3</v>
      </c>
      <c r="C9" s="71">
        <v>30119</v>
      </c>
      <c r="D9" s="71">
        <v>30735</v>
      </c>
      <c r="E9" s="71">
        <v>31205</v>
      </c>
      <c r="F9" s="71">
        <v>31774</v>
      </c>
      <c r="G9" s="72">
        <v>32294</v>
      </c>
      <c r="H9" s="72">
        <v>33998</v>
      </c>
      <c r="I9" s="73">
        <v>34773</v>
      </c>
      <c r="J9" s="520"/>
      <c r="K9" s="67" t="s">
        <v>3</v>
      </c>
      <c r="L9" s="71">
        <v>31360</v>
      </c>
      <c r="M9" s="71">
        <v>32104</v>
      </c>
      <c r="N9" s="71">
        <v>32639</v>
      </c>
      <c r="O9" s="71">
        <v>33356</v>
      </c>
      <c r="P9" s="72">
        <v>33813</v>
      </c>
      <c r="Q9" s="72">
        <v>33998</v>
      </c>
      <c r="R9" s="73">
        <v>34773</v>
      </c>
    </row>
    <row r="10" spans="1:18" ht="4.5" customHeight="1">
      <c r="A10" s="74"/>
      <c r="B10" s="75"/>
      <c r="C10" s="76"/>
      <c r="D10" s="76"/>
      <c r="E10" s="76"/>
      <c r="F10" s="76"/>
      <c r="G10" s="77"/>
      <c r="H10" s="77"/>
      <c r="I10" s="78"/>
      <c r="J10" s="74"/>
      <c r="K10" s="75"/>
      <c r="L10" s="76"/>
      <c r="M10" s="76"/>
      <c r="N10" s="76"/>
      <c r="O10" s="76"/>
      <c r="P10" s="77"/>
      <c r="Q10" s="77"/>
      <c r="R10" s="78"/>
    </row>
    <row r="11" spans="1:18" ht="4.5" customHeight="1">
      <c r="A11" s="79"/>
      <c r="B11" s="67"/>
      <c r="C11" s="71"/>
      <c r="D11" s="71"/>
      <c r="E11" s="71"/>
      <c r="F11" s="71"/>
      <c r="G11" s="80"/>
      <c r="H11" s="80"/>
      <c r="I11" s="73"/>
      <c r="J11" s="79"/>
      <c r="K11" s="67"/>
      <c r="L11" s="71"/>
      <c r="M11" s="71"/>
      <c r="N11" s="71"/>
      <c r="O11" s="71"/>
      <c r="P11" s="80"/>
      <c r="Q11" s="80"/>
      <c r="R11" s="73"/>
    </row>
    <row r="12" spans="1:18" ht="15" customHeight="1">
      <c r="A12" s="520" t="s">
        <v>8</v>
      </c>
      <c r="B12" s="67" t="s">
        <v>0</v>
      </c>
      <c r="C12" s="71">
        <v>11167</v>
      </c>
      <c r="D12" s="71">
        <v>11160</v>
      </c>
      <c r="E12" s="71">
        <v>11302</v>
      </c>
      <c r="F12" s="71">
        <v>11450</v>
      </c>
      <c r="G12" s="72">
        <v>11478</v>
      </c>
      <c r="H12" s="72">
        <v>11888</v>
      </c>
      <c r="I12" s="73">
        <v>11942</v>
      </c>
      <c r="J12" s="520" t="s">
        <v>8</v>
      </c>
      <c r="K12" s="67" t="s">
        <v>0</v>
      </c>
      <c r="L12" s="71">
        <v>11811</v>
      </c>
      <c r="M12" s="71">
        <v>11771</v>
      </c>
      <c r="N12" s="71">
        <v>11872</v>
      </c>
      <c r="O12" s="71">
        <v>12030</v>
      </c>
      <c r="P12" s="72">
        <v>12056</v>
      </c>
      <c r="Q12" s="72">
        <v>11888</v>
      </c>
      <c r="R12" s="73">
        <v>11942</v>
      </c>
    </row>
    <row r="13" spans="1:18" ht="15" customHeight="1">
      <c r="A13" s="520"/>
      <c r="B13" s="67" t="s">
        <v>1</v>
      </c>
      <c r="C13" s="71">
        <f>SUM(C14:C15)</f>
        <v>27123</v>
      </c>
      <c r="D13" s="71">
        <f>SUM(D14:D15)</f>
        <v>27048</v>
      </c>
      <c r="E13" s="71">
        <f>SUM(E14:E15)</f>
        <v>27134</v>
      </c>
      <c r="F13" s="71">
        <f>SUM(F14:F15)</f>
        <v>27356</v>
      </c>
      <c r="G13" s="77">
        <f>SUM(G14:G15)</f>
        <v>27386</v>
      </c>
      <c r="H13" s="77">
        <f>H14+H15</f>
        <v>28089</v>
      </c>
      <c r="I13" s="73">
        <f>I14+I15</f>
        <v>28020</v>
      </c>
      <c r="J13" s="520"/>
      <c r="K13" s="67" t="s">
        <v>1</v>
      </c>
      <c r="L13" s="71">
        <f>SUM(L14:L15)</f>
        <v>28007</v>
      </c>
      <c r="M13" s="71">
        <f>SUM(M14:M15)</f>
        <v>27885</v>
      </c>
      <c r="N13" s="71">
        <f>SUM(N14:N15)</f>
        <v>27926</v>
      </c>
      <c r="O13" s="71">
        <f>SUM(O14:O15)</f>
        <v>28168</v>
      </c>
      <c r="P13" s="77">
        <f>SUM(P14:P15)</f>
        <v>28200</v>
      </c>
      <c r="Q13" s="77">
        <f>Q14+Q15</f>
        <v>28089</v>
      </c>
      <c r="R13" s="73">
        <f>R14+R15</f>
        <v>28020</v>
      </c>
    </row>
    <row r="14" spans="1:18" ht="15" customHeight="1">
      <c r="A14" s="520"/>
      <c r="B14" s="67" t="s">
        <v>2</v>
      </c>
      <c r="C14" s="71">
        <v>13795</v>
      </c>
      <c r="D14" s="71">
        <v>13728</v>
      </c>
      <c r="E14" s="71">
        <v>13777</v>
      </c>
      <c r="F14" s="71">
        <v>13890</v>
      </c>
      <c r="G14" s="71">
        <v>13846</v>
      </c>
      <c r="H14" s="71">
        <v>14094</v>
      </c>
      <c r="I14" s="73">
        <v>14056</v>
      </c>
      <c r="J14" s="520"/>
      <c r="K14" s="67" t="s">
        <v>2</v>
      </c>
      <c r="L14" s="71">
        <v>14195</v>
      </c>
      <c r="M14" s="71">
        <v>14137</v>
      </c>
      <c r="N14" s="71">
        <v>14179</v>
      </c>
      <c r="O14" s="71">
        <v>14292</v>
      </c>
      <c r="P14" s="71">
        <v>14238</v>
      </c>
      <c r="Q14" s="71">
        <v>14094</v>
      </c>
      <c r="R14" s="73">
        <v>14056</v>
      </c>
    </row>
    <row r="15" spans="1:18" ht="15" customHeight="1">
      <c r="A15" s="520"/>
      <c r="B15" s="67" t="s">
        <v>3</v>
      </c>
      <c r="C15" s="71">
        <v>13328</v>
      </c>
      <c r="D15" s="71">
        <v>13320</v>
      </c>
      <c r="E15" s="71">
        <v>13357</v>
      </c>
      <c r="F15" s="71">
        <v>13466</v>
      </c>
      <c r="G15" s="71">
        <v>13540</v>
      </c>
      <c r="H15" s="71">
        <v>13995</v>
      </c>
      <c r="I15" s="73">
        <v>13964</v>
      </c>
      <c r="J15" s="520"/>
      <c r="K15" s="67" t="s">
        <v>3</v>
      </c>
      <c r="L15" s="71">
        <v>13812</v>
      </c>
      <c r="M15" s="71">
        <v>13748</v>
      </c>
      <c r="N15" s="71">
        <v>13747</v>
      </c>
      <c r="O15" s="71">
        <v>13876</v>
      </c>
      <c r="P15" s="71">
        <v>13962</v>
      </c>
      <c r="Q15" s="71">
        <v>13995</v>
      </c>
      <c r="R15" s="73">
        <v>13964</v>
      </c>
    </row>
    <row r="16" spans="1:18" ht="4.5" customHeight="1">
      <c r="A16" s="74"/>
      <c r="B16" s="75"/>
      <c r="C16" s="76"/>
      <c r="D16" s="76"/>
      <c r="E16" s="76"/>
      <c r="F16" s="76"/>
      <c r="G16" s="76"/>
      <c r="H16" s="76"/>
      <c r="I16" s="78"/>
      <c r="J16" s="74"/>
      <c r="K16" s="75"/>
      <c r="L16" s="76"/>
      <c r="M16" s="76"/>
      <c r="N16" s="76"/>
      <c r="O16" s="76"/>
      <c r="P16" s="76"/>
      <c r="Q16" s="76"/>
      <c r="R16" s="78"/>
    </row>
    <row r="17" spans="1:18" ht="4.5" customHeight="1">
      <c r="A17" s="79"/>
      <c r="B17" s="67"/>
      <c r="C17" s="71"/>
      <c r="D17" s="71"/>
      <c r="E17" s="71"/>
      <c r="F17" s="71"/>
      <c r="G17" s="71"/>
      <c r="H17" s="71"/>
      <c r="I17" s="73"/>
      <c r="J17" s="79"/>
      <c r="K17" s="67"/>
      <c r="L17" s="71"/>
      <c r="M17" s="71"/>
      <c r="N17" s="71"/>
      <c r="O17" s="71"/>
      <c r="P17" s="71"/>
      <c r="Q17" s="71"/>
      <c r="R17" s="73"/>
    </row>
    <row r="18" spans="1:18" ht="15" customHeight="1">
      <c r="A18" s="520" t="s">
        <v>9</v>
      </c>
      <c r="B18" s="67" t="s">
        <v>0</v>
      </c>
      <c r="C18" s="71">
        <v>3005</v>
      </c>
      <c r="D18" s="71">
        <v>2990</v>
      </c>
      <c r="E18" s="71">
        <v>3009</v>
      </c>
      <c r="F18" s="71">
        <v>2994</v>
      </c>
      <c r="G18" s="71">
        <v>2983</v>
      </c>
      <c r="H18" s="71">
        <v>3117</v>
      </c>
      <c r="I18" s="73">
        <v>3083</v>
      </c>
      <c r="J18" s="520" t="s">
        <v>9</v>
      </c>
      <c r="K18" s="67" t="s">
        <v>0</v>
      </c>
      <c r="L18" s="71">
        <v>3199</v>
      </c>
      <c r="M18" s="71">
        <v>3207</v>
      </c>
      <c r="N18" s="71">
        <v>3209</v>
      </c>
      <c r="O18" s="71">
        <v>3188</v>
      </c>
      <c r="P18" s="71">
        <v>3142</v>
      </c>
      <c r="Q18" s="71">
        <v>3117</v>
      </c>
      <c r="R18" s="73">
        <v>3083</v>
      </c>
    </row>
    <row r="19" spans="1:18" ht="15" customHeight="1">
      <c r="A19" s="520"/>
      <c r="B19" s="67" t="s">
        <v>1</v>
      </c>
      <c r="C19" s="71">
        <f>SUM(C20:C21)</f>
        <v>7671</v>
      </c>
      <c r="D19" s="71">
        <f>SUM(D20:D21)</f>
        <v>7516</v>
      </c>
      <c r="E19" s="71">
        <f>SUM(E20:E21)</f>
        <v>7414</v>
      </c>
      <c r="F19" s="71">
        <f>SUM(F20:F21)</f>
        <v>7297</v>
      </c>
      <c r="G19" s="71">
        <f>SUM(G20:G21)</f>
        <v>7222</v>
      </c>
      <c r="H19" s="71">
        <f>H20+H21</f>
        <v>7303</v>
      </c>
      <c r="I19" s="73">
        <f>I20+I21</f>
        <v>7119</v>
      </c>
      <c r="J19" s="520"/>
      <c r="K19" s="67" t="s">
        <v>1</v>
      </c>
      <c r="L19" s="71">
        <f>SUM(L20:L21)</f>
        <v>7902</v>
      </c>
      <c r="M19" s="71">
        <f>SUM(M20:M21)</f>
        <v>7771</v>
      </c>
      <c r="N19" s="71">
        <f>SUM(N20:N21)</f>
        <v>7648</v>
      </c>
      <c r="O19" s="71">
        <f>SUM(O20:O21)</f>
        <v>7528</v>
      </c>
      <c r="P19" s="71">
        <f>SUM(P20:P21)</f>
        <v>7416</v>
      </c>
      <c r="Q19" s="71">
        <f>Q20+Q21</f>
        <v>7303</v>
      </c>
      <c r="R19" s="73">
        <f>R20+R21</f>
        <v>7119</v>
      </c>
    </row>
    <row r="20" spans="1:18" ht="15" customHeight="1">
      <c r="A20" s="520"/>
      <c r="B20" s="67" t="s">
        <v>2</v>
      </c>
      <c r="C20" s="71">
        <v>3719</v>
      </c>
      <c r="D20" s="71">
        <v>3638</v>
      </c>
      <c r="E20" s="71">
        <v>3585</v>
      </c>
      <c r="F20" s="71">
        <v>3546</v>
      </c>
      <c r="G20" s="71">
        <v>3506</v>
      </c>
      <c r="H20" s="71">
        <v>3541</v>
      </c>
      <c r="I20" s="73">
        <v>3451</v>
      </c>
      <c r="J20" s="520"/>
      <c r="K20" s="67" t="s">
        <v>2</v>
      </c>
      <c r="L20" s="71">
        <v>3850</v>
      </c>
      <c r="M20" s="71">
        <v>3781</v>
      </c>
      <c r="N20" s="71">
        <v>3720</v>
      </c>
      <c r="O20" s="71">
        <v>3673</v>
      </c>
      <c r="P20" s="71">
        <v>3607</v>
      </c>
      <c r="Q20" s="71">
        <v>3541</v>
      </c>
      <c r="R20" s="73">
        <v>3451</v>
      </c>
    </row>
    <row r="21" spans="1:18" ht="15" customHeight="1">
      <c r="A21" s="520"/>
      <c r="B21" s="67" t="s">
        <v>3</v>
      </c>
      <c r="C21" s="71">
        <v>3952</v>
      </c>
      <c r="D21" s="71">
        <v>3878</v>
      </c>
      <c r="E21" s="71">
        <v>3829</v>
      </c>
      <c r="F21" s="71">
        <v>3751</v>
      </c>
      <c r="G21" s="71">
        <v>3716</v>
      </c>
      <c r="H21" s="71">
        <v>3762</v>
      </c>
      <c r="I21" s="73">
        <v>3668</v>
      </c>
      <c r="J21" s="520"/>
      <c r="K21" s="67" t="s">
        <v>3</v>
      </c>
      <c r="L21" s="71">
        <v>4052</v>
      </c>
      <c r="M21" s="71">
        <v>3990</v>
      </c>
      <c r="N21" s="71">
        <v>3928</v>
      </c>
      <c r="O21" s="71">
        <v>3855</v>
      </c>
      <c r="P21" s="71">
        <v>3809</v>
      </c>
      <c r="Q21" s="71">
        <v>3762</v>
      </c>
      <c r="R21" s="73">
        <v>3668</v>
      </c>
    </row>
    <row r="22" spans="1:18" ht="4.5" customHeight="1">
      <c r="A22" s="79"/>
      <c r="B22" s="67"/>
      <c r="C22" s="71"/>
      <c r="D22" s="71"/>
      <c r="E22" s="71"/>
      <c r="F22" s="71"/>
      <c r="G22" s="71"/>
      <c r="H22" s="71"/>
      <c r="I22" s="78"/>
      <c r="J22" s="79"/>
      <c r="K22" s="67"/>
      <c r="L22" s="71"/>
      <c r="M22" s="71"/>
      <c r="N22" s="71"/>
      <c r="O22" s="71"/>
      <c r="P22" s="71"/>
      <c r="Q22" s="71"/>
      <c r="R22" s="78"/>
    </row>
    <row r="23" spans="1:18" ht="4.5" customHeight="1">
      <c r="A23" s="81"/>
      <c r="B23" s="82"/>
      <c r="C23" s="80"/>
      <c r="D23" s="80"/>
      <c r="E23" s="80"/>
      <c r="F23" s="80"/>
      <c r="G23" s="80"/>
      <c r="H23" s="80"/>
      <c r="I23" s="73"/>
      <c r="J23" s="81"/>
      <c r="K23" s="82"/>
      <c r="L23" s="80"/>
      <c r="M23" s="80"/>
      <c r="N23" s="80"/>
      <c r="O23" s="80"/>
      <c r="P23" s="80"/>
      <c r="Q23" s="80"/>
      <c r="R23" s="73"/>
    </row>
    <row r="24" spans="1:18" ht="15" customHeight="1">
      <c r="A24" s="520" t="s">
        <v>10</v>
      </c>
      <c r="B24" s="67" t="s">
        <v>0</v>
      </c>
      <c r="C24" s="77">
        <v>10796</v>
      </c>
      <c r="D24" s="77">
        <v>10847</v>
      </c>
      <c r="E24" s="77">
        <v>10999</v>
      </c>
      <c r="F24" s="77">
        <v>11192</v>
      </c>
      <c r="G24" s="77">
        <v>11367</v>
      </c>
      <c r="H24" s="77">
        <v>11607</v>
      </c>
      <c r="I24" s="73">
        <v>11725</v>
      </c>
      <c r="J24" s="520" t="s">
        <v>10</v>
      </c>
      <c r="K24" s="67" t="s">
        <v>0</v>
      </c>
      <c r="L24" s="77">
        <v>11057</v>
      </c>
      <c r="M24" s="77">
        <v>11130</v>
      </c>
      <c r="N24" s="77">
        <v>11260</v>
      </c>
      <c r="O24" s="77">
        <v>11455</v>
      </c>
      <c r="P24" s="77">
        <v>11618</v>
      </c>
      <c r="Q24" s="77">
        <v>11607</v>
      </c>
      <c r="R24" s="73">
        <v>11725</v>
      </c>
    </row>
    <row r="25" spans="1:18" ht="15" customHeight="1">
      <c r="A25" s="520"/>
      <c r="B25" s="67" t="s">
        <v>1</v>
      </c>
      <c r="C25" s="77">
        <f>SUM(C26:C27)</f>
        <v>30613</v>
      </c>
      <c r="D25" s="77">
        <f>SUM(D26:D27)</f>
        <v>30469</v>
      </c>
      <c r="E25" s="77">
        <f>SUM(E26:E27)</f>
        <v>30543</v>
      </c>
      <c r="F25" s="77">
        <f>SUM(F26:F27)</f>
        <v>30773</v>
      </c>
      <c r="G25" s="77">
        <f>SUM(G26:G27)</f>
        <v>30798</v>
      </c>
      <c r="H25" s="77">
        <f>H26+H27</f>
        <v>31034</v>
      </c>
      <c r="I25" s="73">
        <f>I26+I27</f>
        <v>30806</v>
      </c>
      <c r="J25" s="520"/>
      <c r="K25" s="67" t="s">
        <v>1</v>
      </c>
      <c r="L25" s="77">
        <f>SUM(L26:L27)</f>
        <v>30957</v>
      </c>
      <c r="M25" s="77">
        <f>SUM(M26:M27)</f>
        <v>30839</v>
      </c>
      <c r="N25" s="77">
        <f>SUM(N26:N27)</f>
        <v>30887</v>
      </c>
      <c r="O25" s="77">
        <f>SUM(O26:O27)</f>
        <v>31118</v>
      </c>
      <c r="P25" s="77">
        <f>SUM(P26:P27)</f>
        <v>31122</v>
      </c>
      <c r="Q25" s="77">
        <f>Q26+Q27</f>
        <v>31034</v>
      </c>
      <c r="R25" s="73">
        <f>R26+R27</f>
        <v>30806</v>
      </c>
    </row>
    <row r="26" spans="1:18" ht="15" customHeight="1">
      <c r="A26" s="520"/>
      <c r="B26" s="67" t="s">
        <v>2</v>
      </c>
      <c r="C26" s="77">
        <v>15021</v>
      </c>
      <c r="D26" s="77">
        <v>14945</v>
      </c>
      <c r="E26" s="77">
        <v>14986</v>
      </c>
      <c r="F26" s="77">
        <v>15092</v>
      </c>
      <c r="G26" s="77">
        <v>15058</v>
      </c>
      <c r="H26" s="77">
        <v>15165</v>
      </c>
      <c r="I26" s="73">
        <v>15085</v>
      </c>
      <c r="J26" s="520"/>
      <c r="K26" s="67" t="s">
        <v>2</v>
      </c>
      <c r="L26" s="77">
        <v>15149</v>
      </c>
      <c r="M26" s="77">
        <v>15087</v>
      </c>
      <c r="N26" s="77">
        <v>15116</v>
      </c>
      <c r="O26" s="77">
        <v>15229</v>
      </c>
      <c r="P26" s="77">
        <v>15184</v>
      </c>
      <c r="Q26" s="77">
        <v>15165</v>
      </c>
      <c r="R26" s="73">
        <v>15085</v>
      </c>
    </row>
    <row r="27" spans="1:18" ht="15" customHeight="1">
      <c r="A27" s="520"/>
      <c r="B27" s="67" t="s">
        <v>3</v>
      </c>
      <c r="C27" s="77">
        <v>15592</v>
      </c>
      <c r="D27" s="77">
        <v>15524</v>
      </c>
      <c r="E27" s="77">
        <v>15557</v>
      </c>
      <c r="F27" s="77">
        <v>15681</v>
      </c>
      <c r="G27" s="77">
        <v>15740</v>
      </c>
      <c r="H27" s="77">
        <v>15869</v>
      </c>
      <c r="I27" s="73">
        <v>15721</v>
      </c>
      <c r="J27" s="520"/>
      <c r="K27" s="67" t="s">
        <v>3</v>
      </c>
      <c r="L27" s="77">
        <v>15808</v>
      </c>
      <c r="M27" s="77">
        <v>15752</v>
      </c>
      <c r="N27" s="77">
        <v>15771</v>
      </c>
      <c r="O27" s="77">
        <v>15889</v>
      </c>
      <c r="P27" s="77">
        <v>15938</v>
      </c>
      <c r="Q27" s="77">
        <v>15869</v>
      </c>
      <c r="R27" s="73">
        <v>15721</v>
      </c>
    </row>
    <row r="28" spans="1:18" ht="4.5" customHeight="1">
      <c r="A28" s="74"/>
      <c r="B28" s="75"/>
      <c r="C28" s="76"/>
      <c r="D28" s="76"/>
      <c r="E28" s="76"/>
      <c r="F28" s="76"/>
      <c r="G28" s="76"/>
      <c r="H28" s="76"/>
      <c r="I28" s="78"/>
      <c r="J28" s="74"/>
      <c r="K28" s="75"/>
      <c r="L28" s="76"/>
      <c r="M28" s="76"/>
      <c r="N28" s="76"/>
      <c r="O28" s="76"/>
      <c r="P28" s="76"/>
      <c r="Q28" s="76"/>
      <c r="R28" s="78"/>
    </row>
    <row r="29" spans="1:18" ht="4.5" customHeight="1">
      <c r="A29" s="79"/>
      <c r="B29" s="67"/>
      <c r="C29" s="71"/>
      <c r="D29" s="71"/>
      <c r="E29" s="71"/>
      <c r="F29" s="71"/>
      <c r="G29" s="71"/>
      <c r="H29" s="71"/>
      <c r="I29" s="73"/>
      <c r="J29" s="79"/>
      <c r="K29" s="67"/>
      <c r="L29" s="71"/>
      <c r="M29" s="71"/>
      <c r="N29" s="71"/>
      <c r="O29" s="71"/>
      <c r="P29" s="71"/>
      <c r="Q29" s="71"/>
      <c r="R29" s="73"/>
    </row>
    <row r="30" spans="1:18" ht="15" customHeight="1">
      <c r="A30" s="520" t="s">
        <v>11</v>
      </c>
      <c r="B30" s="67" t="s">
        <v>0</v>
      </c>
      <c r="C30" s="71">
        <v>9446</v>
      </c>
      <c r="D30" s="71">
        <v>9469</v>
      </c>
      <c r="E30" s="71">
        <v>9491</v>
      </c>
      <c r="F30" s="71">
        <v>9527</v>
      </c>
      <c r="G30" s="71">
        <v>9569</v>
      </c>
      <c r="H30" s="71">
        <v>9782</v>
      </c>
      <c r="I30" s="73">
        <v>9842</v>
      </c>
      <c r="J30" s="520" t="s">
        <v>11</v>
      </c>
      <c r="K30" s="67" t="s">
        <v>0</v>
      </c>
      <c r="L30" s="71">
        <v>9654</v>
      </c>
      <c r="M30" s="71">
        <v>9703</v>
      </c>
      <c r="N30" s="71">
        <v>9724</v>
      </c>
      <c r="O30" s="71">
        <v>9726</v>
      </c>
      <c r="P30" s="71">
        <v>9765</v>
      </c>
      <c r="Q30" s="71">
        <v>9782</v>
      </c>
      <c r="R30" s="73">
        <v>9842</v>
      </c>
    </row>
    <row r="31" spans="1:18" ht="15" customHeight="1">
      <c r="A31" s="521"/>
      <c r="B31" s="67" t="s">
        <v>1</v>
      </c>
      <c r="C31" s="71">
        <f>SUM(C32:C33)</f>
        <v>24026</v>
      </c>
      <c r="D31" s="71">
        <f>SUM(D32:D33)</f>
        <v>23823</v>
      </c>
      <c r="E31" s="71">
        <f>SUM(E32:E33)</f>
        <v>23614</v>
      </c>
      <c r="F31" s="71">
        <f>SUM(F32:F33)</f>
        <v>23401</v>
      </c>
      <c r="G31" s="71">
        <f>SUM(G32:G33)</f>
        <v>23206</v>
      </c>
      <c r="H31" s="71">
        <f>H32+H33</f>
        <v>23315</v>
      </c>
      <c r="I31" s="73">
        <f>I32+I33</f>
        <v>23192</v>
      </c>
      <c r="J31" s="521"/>
      <c r="K31" s="67" t="s">
        <v>1</v>
      </c>
      <c r="L31" s="71">
        <f>SUM(L32:L33)</f>
        <v>24257</v>
      </c>
      <c r="M31" s="71">
        <f>SUM(M32:M33)</f>
        <v>24085</v>
      </c>
      <c r="N31" s="71">
        <f>SUM(N32:N33)</f>
        <v>23890</v>
      </c>
      <c r="O31" s="71">
        <f>SUM(O32:O33)</f>
        <v>23649</v>
      </c>
      <c r="P31" s="71">
        <f>SUM(P32:P33)</f>
        <v>23452</v>
      </c>
      <c r="Q31" s="71">
        <f>Q32+Q33</f>
        <v>23315</v>
      </c>
      <c r="R31" s="73">
        <f>R32+R33</f>
        <v>23192</v>
      </c>
    </row>
    <row r="32" spans="1:18" ht="15" customHeight="1">
      <c r="A32" s="521"/>
      <c r="B32" s="67" t="s">
        <v>2</v>
      </c>
      <c r="C32" s="71">
        <v>11828</v>
      </c>
      <c r="D32" s="71">
        <v>11728</v>
      </c>
      <c r="E32" s="71">
        <v>11661</v>
      </c>
      <c r="F32" s="71">
        <v>11567</v>
      </c>
      <c r="G32" s="71">
        <v>11496</v>
      </c>
      <c r="H32" s="71">
        <v>11564</v>
      </c>
      <c r="I32" s="73">
        <v>11497</v>
      </c>
      <c r="J32" s="521"/>
      <c r="K32" s="67" t="s">
        <v>2</v>
      </c>
      <c r="L32" s="71">
        <v>11946</v>
      </c>
      <c r="M32" s="71">
        <v>11855</v>
      </c>
      <c r="N32" s="71">
        <v>11792</v>
      </c>
      <c r="O32" s="71">
        <v>11686</v>
      </c>
      <c r="P32" s="71">
        <v>11614</v>
      </c>
      <c r="Q32" s="71">
        <v>11564</v>
      </c>
      <c r="R32" s="73">
        <v>11497</v>
      </c>
    </row>
    <row r="33" spans="1:18" ht="15" customHeight="1">
      <c r="A33" s="521"/>
      <c r="B33" s="67" t="s">
        <v>3</v>
      </c>
      <c r="C33" s="71">
        <v>12198</v>
      </c>
      <c r="D33" s="71">
        <v>12095</v>
      </c>
      <c r="E33" s="71">
        <v>11953</v>
      </c>
      <c r="F33" s="71">
        <v>11834</v>
      </c>
      <c r="G33" s="71">
        <v>11710</v>
      </c>
      <c r="H33" s="71">
        <v>11751</v>
      </c>
      <c r="I33" s="73">
        <v>11695</v>
      </c>
      <c r="J33" s="521"/>
      <c r="K33" s="67" t="s">
        <v>3</v>
      </c>
      <c r="L33" s="71">
        <v>12311</v>
      </c>
      <c r="M33" s="71">
        <v>12230</v>
      </c>
      <c r="N33" s="71">
        <v>12098</v>
      </c>
      <c r="O33" s="71">
        <v>11963</v>
      </c>
      <c r="P33" s="71">
        <v>11838</v>
      </c>
      <c r="Q33" s="71">
        <v>11751</v>
      </c>
      <c r="R33" s="73">
        <v>11695</v>
      </c>
    </row>
    <row r="34" spans="1:18" ht="4.5" customHeight="1">
      <c r="A34" s="79"/>
      <c r="B34" s="67"/>
      <c r="C34" s="71"/>
      <c r="D34" s="71"/>
      <c r="E34" s="71"/>
      <c r="F34" s="71"/>
      <c r="G34" s="71"/>
      <c r="H34" s="71"/>
      <c r="I34" s="78"/>
      <c r="J34" s="79"/>
      <c r="K34" s="67"/>
      <c r="L34" s="71"/>
      <c r="M34" s="71"/>
      <c r="N34" s="71"/>
      <c r="O34" s="71"/>
      <c r="P34" s="71"/>
      <c r="Q34" s="71"/>
      <c r="R34" s="78"/>
    </row>
    <row r="35" spans="1:18" ht="4.5" customHeight="1">
      <c r="A35" s="81"/>
      <c r="B35" s="82"/>
      <c r="C35" s="80"/>
      <c r="D35" s="80"/>
      <c r="E35" s="80"/>
      <c r="F35" s="80"/>
      <c r="G35" s="80"/>
      <c r="H35" s="80"/>
      <c r="I35" s="73"/>
      <c r="J35" s="81"/>
      <c r="K35" s="82"/>
      <c r="L35" s="80"/>
      <c r="M35" s="80"/>
      <c r="N35" s="80"/>
      <c r="O35" s="80"/>
      <c r="P35" s="80"/>
      <c r="Q35" s="80"/>
      <c r="R35" s="73"/>
    </row>
    <row r="36" spans="1:18" ht="15" customHeight="1">
      <c r="A36" s="520" t="s">
        <v>12</v>
      </c>
      <c r="B36" s="67" t="s">
        <v>0</v>
      </c>
      <c r="C36" s="77">
        <v>1064</v>
      </c>
      <c r="D36" s="77">
        <v>1065</v>
      </c>
      <c r="E36" s="77">
        <v>1063</v>
      </c>
      <c r="F36" s="77">
        <v>1066</v>
      </c>
      <c r="G36" s="77">
        <v>1061</v>
      </c>
      <c r="H36" s="77">
        <v>1064</v>
      </c>
      <c r="I36" s="73">
        <v>1070</v>
      </c>
      <c r="J36" s="520" t="s">
        <v>12</v>
      </c>
      <c r="K36" s="67" t="s">
        <v>0</v>
      </c>
      <c r="L36" s="77">
        <v>1076</v>
      </c>
      <c r="M36" s="77">
        <v>1075</v>
      </c>
      <c r="N36" s="77">
        <v>1072</v>
      </c>
      <c r="O36" s="77">
        <v>1075</v>
      </c>
      <c r="P36" s="77">
        <v>1070</v>
      </c>
      <c r="Q36" s="77">
        <v>1064</v>
      </c>
      <c r="R36" s="73">
        <v>1070</v>
      </c>
    </row>
    <row r="37" spans="1:18" ht="15" customHeight="1">
      <c r="A37" s="521"/>
      <c r="B37" s="67" t="s">
        <v>1</v>
      </c>
      <c r="C37" s="77">
        <f>SUM(C38:C39)</f>
        <v>2835</v>
      </c>
      <c r="D37" s="77">
        <f>SUM(D38:D39)</f>
        <v>2796</v>
      </c>
      <c r="E37" s="77">
        <f>SUM(E38:E39)</f>
        <v>2763</v>
      </c>
      <c r="F37" s="77">
        <f>SUM(F38:F39)</f>
        <v>2725</v>
      </c>
      <c r="G37" s="77">
        <f>SUM(G38:G39)</f>
        <v>2687</v>
      </c>
      <c r="H37" s="77">
        <f>H38+H39</f>
        <v>2655</v>
      </c>
      <c r="I37" s="73">
        <f>I38+I39</f>
        <v>2618</v>
      </c>
      <c r="J37" s="521"/>
      <c r="K37" s="67" t="s">
        <v>1</v>
      </c>
      <c r="L37" s="77">
        <f>SUM(L38:L39)</f>
        <v>2847</v>
      </c>
      <c r="M37" s="77">
        <f>SUM(M38:M39)</f>
        <v>2806</v>
      </c>
      <c r="N37" s="77">
        <f>SUM(N38:N39)</f>
        <v>2772</v>
      </c>
      <c r="O37" s="77">
        <f>SUM(O38:O39)</f>
        <v>2734</v>
      </c>
      <c r="P37" s="77">
        <f>SUM(P38:P39)</f>
        <v>2696</v>
      </c>
      <c r="Q37" s="77">
        <f>Q38+Q39</f>
        <v>2655</v>
      </c>
      <c r="R37" s="73">
        <f>R38+R39</f>
        <v>2618</v>
      </c>
    </row>
    <row r="38" spans="1:18" ht="15" customHeight="1">
      <c r="A38" s="521"/>
      <c r="B38" s="67" t="s">
        <v>2</v>
      </c>
      <c r="C38" s="77">
        <v>1328</v>
      </c>
      <c r="D38" s="77">
        <v>1316</v>
      </c>
      <c r="E38" s="77">
        <v>1301</v>
      </c>
      <c r="F38" s="77">
        <v>1278</v>
      </c>
      <c r="G38" s="77">
        <v>1266</v>
      </c>
      <c r="H38" s="77">
        <v>1250</v>
      </c>
      <c r="I38" s="73">
        <v>1229</v>
      </c>
      <c r="J38" s="521"/>
      <c r="K38" s="67" t="s">
        <v>2</v>
      </c>
      <c r="L38" s="77">
        <v>1337</v>
      </c>
      <c r="M38" s="77">
        <v>1322</v>
      </c>
      <c r="N38" s="77">
        <v>1304</v>
      </c>
      <c r="O38" s="77">
        <v>1280</v>
      </c>
      <c r="P38" s="77">
        <v>1269</v>
      </c>
      <c r="Q38" s="77">
        <v>1250</v>
      </c>
      <c r="R38" s="73">
        <v>1229</v>
      </c>
    </row>
    <row r="39" spans="1:18" ht="15" customHeight="1">
      <c r="A39" s="521"/>
      <c r="B39" s="67" t="s">
        <v>3</v>
      </c>
      <c r="C39" s="77">
        <v>1507</v>
      </c>
      <c r="D39" s="77">
        <v>1480</v>
      </c>
      <c r="E39" s="77">
        <v>1462</v>
      </c>
      <c r="F39" s="77">
        <v>1447</v>
      </c>
      <c r="G39" s="77">
        <v>1421</v>
      </c>
      <c r="H39" s="77">
        <v>1405</v>
      </c>
      <c r="I39" s="73">
        <v>1389</v>
      </c>
      <c r="J39" s="521"/>
      <c r="K39" s="67" t="s">
        <v>3</v>
      </c>
      <c r="L39" s="77">
        <v>1510</v>
      </c>
      <c r="M39" s="77">
        <v>1484</v>
      </c>
      <c r="N39" s="77">
        <v>1468</v>
      </c>
      <c r="O39" s="77">
        <v>1454</v>
      </c>
      <c r="P39" s="77">
        <v>1427</v>
      </c>
      <c r="Q39" s="77">
        <v>1405</v>
      </c>
      <c r="R39" s="73">
        <v>1389</v>
      </c>
    </row>
    <row r="40" spans="1:18" ht="4.5" customHeight="1">
      <c r="A40" s="74"/>
      <c r="B40" s="75"/>
      <c r="C40" s="76"/>
      <c r="D40" s="76"/>
      <c r="E40" s="76"/>
      <c r="F40" s="76"/>
      <c r="G40" s="76"/>
      <c r="H40" s="76"/>
      <c r="I40" s="78"/>
      <c r="J40" s="74"/>
      <c r="K40" s="75"/>
      <c r="L40" s="76"/>
      <c r="M40" s="76"/>
      <c r="N40" s="76"/>
      <c r="O40" s="76"/>
      <c r="P40" s="76"/>
      <c r="Q40" s="76"/>
      <c r="R40" s="78"/>
    </row>
    <row r="41" spans="1:18" ht="4.5" customHeight="1">
      <c r="A41" s="79"/>
      <c r="B41" s="67"/>
      <c r="C41" s="71"/>
      <c r="D41" s="71"/>
      <c r="E41" s="71"/>
      <c r="F41" s="71"/>
      <c r="G41" s="71"/>
      <c r="H41" s="71"/>
      <c r="I41" s="73"/>
      <c r="J41" s="79"/>
      <c r="K41" s="67"/>
      <c r="L41" s="71"/>
      <c r="M41" s="71"/>
      <c r="N41" s="71"/>
      <c r="O41" s="71"/>
      <c r="P41" s="71"/>
      <c r="Q41" s="71"/>
      <c r="R41" s="73"/>
    </row>
    <row r="42" spans="1:18" ht="15" customHeight="1">
      <c r="A42" s="520" t="s">
        <v>13</v>
      </c>
      <c r="B42" s="67" t="s">
        <v>0</v>
      </c>
      <c r="C42" s="71">
        <v>1623</v>
      </c>
      <c r="D42" s="71">
        <v>1614</v>
      </c>
      <c r="E42" s="71">
        <v>1626</v>
      </c>
      <c r="F42" s="71">
        <v>1598</v>
      </c>
      <c r="G42" s="71">
        <v>1603</v>
      </c>
      <c r="H42" s="71">
        <v>1597</v>
      </c>
      <c r="I42" s="73">
        <v>1568</v>
      </c>
      <c r="J42" s="520" t="s">
        <v>13</v>
      </c>
      <c r="K42" s="67" t="s">
        <v>0</v>
      </c>
      <c r="L42" s="71">
        <v>1657</v>
      </c>
      <c r="M42" s="71">
        <v>1656</v>
      </c>
      <c r="N42" s="71">
        <v>1666</v>
      </c>
      <c r="O42" s="71">
        <v>1631</v>
      </c>
      <c r="P42" s="71">
        <v>1635</v>
      </c>
      <c r="Q42" s="71">
        <v>1597</v>
      </c>
      <c r="R42" s="73">
        <v>1568</v>
      </c>
    </row>
    <row r="43" spans="1:18" ht="15" customHeight="1">
      <c r="A43" s="521"/>
      <c r="B43" s="67" t="s">
        <v>1</v>
      </c>
      <c r="C43" s="71">
        <f>SUM(C44:C45)</f>
        <v>4171</v>
      </c>
      <c r="D43" s="71">
        <f>SUM(D44:D45)</f>
        <v>4063</v>
      </c>
      <c r="E43" s="71">
        <f>SUM(E44:E45)</f>
        <v>3994</v>
      </c>
      <c r="F43" s="71">
        <f>SUM(F44:F45)</f>
        <v>3882</v>
      </c>
      <c r="G43" s="71">
        <f>SUM(G44:G45)</f>
        <v>3782</v>
      </c>
      <c r="H43" s="71">
        <f>H44+H45</f>
        <v>3730</v>
      </c>
      <c r="I43" s="73">
        <f>I44+I45</f>
        <v>3652</v>
      </c>
      <c r="J43" s="521"/>
      <c r="K43" s="67" t="s">
        <v>1</v>
      </c>
      <c r="L43" s="71">
        <f>SUM(L44:L45)</f>
        <v>4211</v>
      </c>
      <c r="M43" s="71">
        <f>SUM(M44:M45)</f>
        <v>4110</v>
      </c>
      <c r="N43" s="71">
        <f>SUM(N44:N45)</f>
        <v>4043</v>
      </c>
      <c r="O43" s="71">
        <f>SUM(O44:O45)</f>
        <v>3923</v>
      </c>
      <c r="P43" s="71">
        <f>SUM(P44:P45)</f>
        <v>3820</v>
      </c>
      <c r="Q43" s="71">
        <f>Q44+Q45</f>
        <v>3730</v>
      </c>
      <c r="R43" s="73">
        <f>R44+R45</f>
        <v>3652</v>
      </c>
    </row>
    <row r="44" spans="1:18" ht="15" customHeight="1">
      <c r="A44" s="521"/>
      <c r="B44" s="67" t="s">
        <v>2</v>
      </c>
      <c r="C44" s="71">
        <v>1963</v>
      </c>
      <c r="D44" s="71">
        <v>1908</v>
      </c>
      <c r="E44" s="71">
        <v>1871</v>
      </c>
      <c r="F44" s="71">
        <v>1810</v>
      </c>
      <c r="G44" s="71">
        <v>1755</v>
      </c>
      <c r="H44" s="71">
        <v>1716</v>
      </c>
      <c r="I44" s="73">
        <v>1681</v>
      </c>
      <c r="J44" s="521"/>
      <c r="K44" s="67" t="s">
        <v>2</v>
      </c>
      <c r="L44" s="71">
        <v>1979</v>
      </c>
      <c r="M44" s="71">
        <v>1927</v>
      </c>
      <c r="N44" s="71">
        <v>1881</v>
      </c>
      <c r="O44" s="71">
        <v>1818</v>
      </c>
      <c r="P44" s="71">
        <v>1762</v>
      </c>
      <c r="Q44" s="71">
        <v>1716</v>
      </c>
      <c r="R44" s="73">
        <v>1681</v>
      </c>
    </row>
    <row r="45" spans="1:18" ht="15" customHeight="1">
      <c r="A45" s="519"/>
      <c r="B45" s="67" t="s">
        <v>3</v>
      </c>
      <c r="C45" s="71">
        <v>2208</v>
      </c>
      <c r="D45" s="71">
        <v>2155</v>
      </c>
      <c r="E45" s="71">
        <v>2123</v>
      </c>
      <c r="F45" s="71">
        <v>2072</v>
      </c>
      <c r="G45" s="71">
        <v>2027</v>
      </c>
      <c r="H45" s="71">
        <v>2014</v>
      </c>
      <c r="I45" s="73">
        <v>1971</v>
      </c>
      <c r="J45" s="519"/>
      <c r="K45" s="67" t="s">
        <v>3</v>
      </c>
      <c r="L45" s="71">
        <v>2232</v>
      </c>
      <c r="M45" s="71">
        <v>2183</v>
      </c>
      <c r="N45" s="71">
        <v>2162</v>
      </c>
      <c r="O45" s="71">
        <v>2105</v>
      </c>
      <c r="P45" s="71">
        <v>2058</v>
      </c>
      <c r="Q45" s="71">
        <v>2014</v>
      </c>
      <c r="R45" s="73">
        <v>1971</v>
      </c>
    </row>
    <row r="46" spans="1:18" ht="4.5" customHeight="1">
      <c r="A46" s="66"/>
      <c r="B46" s="67"/>
      <c r="C46" s="71"/>
      <c r="D46" s="71"/>
      <c r="E46" s="71"/>
      <c r="F46" s="71"/>
      <c r="G46" s="71"/>
      <c r="H46" s="71"/>
      <c r="I46" s="78"/>
      <c r="J46" s="66"/>
      <c r="K46" s="67"/>
      <c r="L46" s="71"/>
      <c r="M46" s="71"/>
      <c r="N46" s="71"/>
      <c r="O46" s="71"/>
      <c r="P46" s="71"/>
      <c r="Q46" s="71"/>
      <c r="R46" s="78"/>
    </row>
    <row r="47" spans="1:18" ht="4.5" customHeight="1">
      <c r="A47" s="83"/>
      <c r="B47" s="82"/>
      <c r="C47" s="80"/>
      <c r="D47" s="80"/>
      <c r="E47" s="80"/>
      <c r="F47" s="80"/>
      <c r="G47" s="80"/>
      <c r="H47" s="80"/>
      <c r="I47" s="73"/>
      <c r="J47" s="83"/>
      <c r="K47" s="82"/>
      <c r="L47" s="80"/>
      <c r="M47" s="80"/>
      <c r="N47" s="80"/>
      <c r="O47" s="80"/>
      <c r="P47" s="80"/>
      <c r="Q47" s="80"/>
      <c r="R47" s="73"/>
    </row>
    <row r="48" spans="1:18" ht="15" customHeight="1">
      <c r="A48" s="518" t="s">
        <v>14</v>
      </c>
      <c r="B48" s="67" t="s">
        <v>0</v>
      </c>
      <c r="C48" s="77">
        <v>2527</v>
      </c>
      <c r="D48" s="77">
        <v>2536</v>
      </c>
      <c r="E48" s="77">
        <v>2545</v>
      </c>
      <c r="F48" s="77">
        <v>2560</v>
      </c>
      <c r="G48" s="77">
        <v>2570</v>
      </c>
      <c r="H48" s="77">
        <v>2602</v>
      </c>
      <c r="I48" s="73">
        <v>2622</v>
      </c>
      <c r="J48" s="518" t="s">
        <v>14</v>
      </c>
      <c r="K48" s="67" t="s">
        <v>0</v>
      </c>
      <c r="L48" s="77">
        <v>2556</v>
      </c>
      <c r="M48" s="77">
        <v>2567</v>
      </c>
      <c r="N48" s="77">
        <v>2579</v>
      </c>
      <c r="O48" s="77">
        <v>2597</v>
      </c>
      <c r="P48" s="77">
        <v>2607</v>
      </c>
      <c r="Q48" s="77">
        <v>2602</v>
      </c>
      <c r="R48" s="73">
        <v>2622</v>
      </c>
    </row>
    <row r="49" spans="1:18" ht="15" customHeight="1">
      <c r="A49" s="519"/>
      <c r="B49" s="67" t="s">
        <v>1</v>
      </c>
      <c r="C49" s="77">
        <f>SUM(C50:C51)</f>
        <v>6630</v>
      </c>
      <c r="D49" s="77">
        <f>SUM(D50:D51)</f>
        <v>6557</v>
      </c>
      <c r="E49" s="77">
        <f>SUM(E50:E51)</f>
        <v>6503</v>
      </c>
      <c r="F49" s="77">
        <f>SUM(F50:F51)</f>
        <v>6418</v>
      </c>
      <c r="G49" s="77">
        <f>SUM(G50:G51)</f>
        <v>6364</v>
      </c>
      <c r="H49" s="77">
        <f>H50+H51</f>
        <v>6340</v>
      </c>
      <c r="I49" s="73">
        <f>I50+I51</f>
        <v>6299</v>
      </c>
      <c r="J49" s="519"/>
      <c r="K49" s="67" t="s">
        <v>1</v>
      </c>
      <c r="L49" s="77">
        <f>SUM(L50:L51)</f>
        <v>6661</v>
      </c>
      <c r="M49" s="77">
        <f>SUM(M50:M51)</f>
        <v>6590</v>
      </c>
      <c r="N49" s="77">
        <f>SUM(N50:N51)</f>
        <v>6539</v>
      </c>
      <c r="O49" s="77">
        <f>SUM(O50:O51)</f>
        <v>6457</v>
      </c>
      <c r="P49" s="77">
        <f>SUM(P50:P51)</f>
        <v>6402</v>
      </c>
      <c r="Q49" s="77">
        <f>Q50+Q51</f>
        <v>6340</v>
      </c>
      <c r="R49" s="73">
        <f>R50+R51</f>
        <v>6299</v>
      </c>
    </row>
    <row r="50" spans="1:18" ht="15" customHeight="1">
      <c r="A50" s="519"/>
      <c r="B50" s="67" t="s">
        <v>2</v>
      </c>
      <c r="C50" s="77">
        <v>3136</v>
      </c>
      <c r="D50" s="77">
        <v>3107</v>
      </c>
      <c r="E50" s="77">
        <v>3097</v>
      </c>
      <c r="F50" s="77">
        <v>3053</v>
      </c>
      <c r="G50" s="77">
        <v>3029</v>
      </c>
      <c r="H50" s="77">
        <v>3015</v>
      </c>
      <c r="I50" s="73">
        <v>2981</v>
      </c>
      <c r="J50" s="519"/>
      <c r="K50" s="67" t="s">
        <v>2</v>
      </c>
      <c r="L50" s="77">
        <v>3143</v>
      </c>
      <c r="M50" s="77">
        <v>3116</v>
      </c>
      <c r="N50" s="77">
        <v>3105</v>
      </c>
      <c r="O50" s="77">
        <v>3062</v>
      </c>
      <c r="P50" s="77">
        <v>3039</v>
      </c>
      <c r="Q50" s="77">
        <v>3015</v>
      </c>
      <c r="R50" s="73">
        <v>2981</v>
      </c>
    </row>
    <row r="51" spans="1:18" ht="15" customHeight="1">
      <c r="A51" s="519"/>
      <c r="B51" s="67" t="s">
        <v>3</v>
      </c>
      <c r="C51" s="77">
        <v>3494</v>
      </c>
      <c r="D51" s="77">
        <v>3450</v>
      </c>
      <c r="E51" s="77">
        <v>3406</v>
      </c>
      <c r="F51" s="77">
        <v>3365</v>
      </c>
      <c r="G51" s="77">
        <v>3335</v>
      </c>
      <c r="H51" s="77">
        <v>3325</v>
      </c>
      <c r="I51" s="73">
        <v>3318</v>
      </c>
      <c r="J51" s="519"/>
      <c r="K51" s="67" t="s">
        <v>3</v>
      </c>
      <c r="L51" s="77">
        <v>3518</v>
      </c>
      <c r="M51" s="77">
        <v>3474</v>
      </c>
      <c r="N51" s="77">
        <v>3434</v>
      </c>
      <c r="O51" s="77">
        <v>3395</v>
      </c>
      <c r="P51" s="77">
        <v>3363</v>
      </c>
      <c r="Q51" s="77">
        <v>3325</v>
      </c>
      <c r="R51" s="73">
        <v>3318</v>
      </c>
    </row>
    <row r="52" spans="1:18" ht="4.5" customHeight="1">
      <c r="A52" s="84"/>
      <c r="B52" s="75"/>
      <c r="C52" s="76"/>
      <c r="D52" s="76"/>
      <c r="E52" s="76"/>
      <c r="F52" s="76"/>
      <c r="G52" s="76"/>
      <c r="H52" s="76"/>
      <c r="I52" s="78"/>
      <c r="J52" s="84"/>
      <c r="K52" s="75"/>
      <c r="L52" s="76"/>
      <c r="M52" s="76"/>
      <c r="N52" s="76"/>
      <c r="O52" s="76"/>
      <c r="P52" s="76"/>
      <c r="Q52" s="76"/>
      <c r="R52" s="78"/>
    </row>
    <row r="53" spans="1:18" ht="4.5" customHeight="1">
      <c r="A53" s="66"/>
      <c r="B53" s="67"/>
      <c r="C53" s="71"/>
      <c r="D53" s="71"/>
      <c r="E53" s="71"/>
      <c r="F53" s="71"/>
      <c r="G53" s="71"/>
      <c r="H53" s="71"/>
      <c r="I53" s="73"/>
      <c r="J53" s="66"/>
      <c r="K53" s="67"/>
      <c r="L53" s="71"/>
      <c r="M53" s="71"/>
      <c r="N53" s="71"/>
      <c r="O53" s="71"/>
      <c r="P53" s="71"/>
      <c r="Q53" s="71"/>
      <c r="R53" s="73"/>
    </row>
    <row r="54" spans="1:18" ht="15" customHeight="1">
      <c r="A54" s="520" t="s">
        <v>15</v>
      </c>
      <c r="B54" s="85" t="s">
        <v>0</v>
      </c>
      <c r="C54" s="71">
        <v>4470</v>
      </c>
      <c r="D54" s="71">
        <v>4481</v>
      </c>
      <c r="E54" s="71">
        <v>4447</v>
      </c>
      <c r="F54" s="71">
        <v>4449</v>
      </c>
      <c r="G54" s="71">
        <v>4406</v>
      </c>
      <c r="H54" s="71">
        <v>4539</v>
      </c>
      <c r="I54" s="73">
        <v>4504</v>
      </c>
      <c r="J54" s="520" t="s">
        <v>15</v>
      </c>
      <c r="K54" s="85" t="s">
        <v>0</v>
      </c>
      <c r="L54" s="71">
        <v>4639</v>
      </c>
      <c r="M54" s="71">
        <v>4684</v>
      </c>
      <c r="N54" s="71">
        <v>4660</v>
      </c>
      <c r="O54" s="71">
        <v>4624</v>
      </c>
      <c r="P54" s="71">
        <v>4587</v>
      </c>
      <c r="Q54" s="71">
        <v>4539</v>
      </c>
      <c r="R54" s="73">
        <v>4504</v>
      </c>
    </row>
    <row r="55" spans="1:18" ht="15" customHeight="1">
      <c r="A55" s="521"/>
      <c r="B55" s="85" t="s">
        <v>1</v>
      </c>
      <c r="C55" s="71">
        <f>SUM(C56:C57)</f>
        <v>11707</v>
      </c>
      <c r="D55" s="71">
        <f>SUM(D56:D57)</f>
        <v>11534</v>
      </c>
      <c r="E55" s="71">
        <f>SUM(E56:E57)</f>
        <v>11294</v>
      </c>
      <c r="F55" s="71">
        <f>SUM(F56:F57)</f>
        <v>11125</v>
      </c>
      <c r="G55" s="71">
        <f>SUM(G56:G57)</f>
        <v>10859</v>
      </c>
      <c r="H55" s="71">
        <f>H56+H57</f>
        <v>10777</v>
      </c>
      <c r="I55" s="73">
        <f>I56+I57</f>
        <v>10559</v>
      </c>
      <c r="J55" s="521"/>
      <c r="K55" s="85" t="s">
        <v>1</v>
      </c>
      <c r="L55" s="71">
        <f>SUM(L56:L57)</f>
        <v>11910</v>
      </c>
      <c r="M55" s="71">
        <f>SUM(M56:M57)</f>
        <v>11767</v>
      </c>
      <c r="N55" s="71">
        <f>SUM(N56:N57)</f>
        <v>11533</v>
      </c>
      <c r="O55" s="71">
        <f>SUM(O56:O57)</f>
        <v>11326</v>
      </c>
      <c r="P55" s="71">
        <f>SUM(P56:P57)</f>
        <v>11068</v>
      </c>
      <c r="Q55" s="71">
        <f>Q56+Q57</f>
        <v>10777</v>
      </c>
      <c r="R55" s="73">
        <f>R56+R57</f>
        <v>10559</v>
      </c>
    </row>
    <row r="56" spans="1:18" ht="15" customHeight="1">
      <c r="A56" s="521"/>
      <c r="B56" s="85" t="s">
        <v>2</v>
      </c>
      <c r="C56" s="71">
        <v>5584</v>
      </c>
      <c r="D56" s="71">
        <v>5508</v>
      </c>
      <c r="E56" s="71">
        <v>5384</v>
      </c>
      <c r="F56" s="71">
        <v>5296</v>
      </c>
      <c r="G56" s="71">
        <v>5162</v>
      </c>
      <c r="H56" s="71">
        <v>5093</v>
      </c>
      <c r="I56" s="73">
        <v>4991</v>
      </c>
      <c r="J56" s="521"/>
      <c r="K56" s="85" t="s">
        <v>2</v>
      </c>
      <c r="L56" s="71">
        <v>5686</v>
      </c>
      <c r="M56" s="71">
        <v>5627</v>
      </c>
      <c r="N56" s="71">
        <v>5516</v>
      </c>
      <c r="O56" s="71">
        <v>5405</v>
      </c>
      <c r="P56" s="71">
        <v>5267</v>
      </c>
      <c r="Q56" s="71">
        <v>5093</v>
      </c>
      <c r="R56" s="73">
        <v>4991</v>
      </c>
    </row>
    <row r="57" spans="1:18" ht="15" customHeight="1">
      <c r="A57" s="521"/>
      <c r="B57" s="85" t="s">
        <v>3</v>
      </c>
      <c r="C57" s="71">
        <v>6123</v>
      </c>
      <c r="D57" s="71">
        <v>6026</v>
      </c>
      <c r="E57" s="71">
        <v>5910</v>
      </c>
      <c r="F57" s="71">
        <v>5829</v>
      </c>
      <c r="G57" s="71">
        <v>5697</v>
      </c>
      <c r="H57" s="71">
        <v>5684</v>
      </c>
      <c r="I57" s="73">
        <v>5568</v>
      </c>
      <c r="J57" s="521"/>
      <c r="K57" s="85" t="s">
        <v>3</v>
      </c>
      <c r="L57" s="71">
        <v>6224</v>
      </c>
      <c r="M57" s="71">
        <v>6140</v>
      </c>
      <c r="N57" s="71">
        <v>6017</v>
      </c>
      <c r="O57" s="71">
        <v>5921</v>
      </c>
      <c r="P57" s="71">
        <v>5801</v>
      </c>
      <c r="Q57" s="71">
        <v>5684</v>
      </c>
      <c r="R57" s="73">
        <v>5568</v>
      </c>
    </row>
    <row r="58" spans="1:18" ht="4.5" customHeight="1">
      <c r="A58" s="74"/>
      <c r="B58" s="86"/>
      <c r="C58" s="78"/>
      <c r="D58" s="78"/>
      <c r="E58" s="78"/>
      <c r="F58" s="78"/>
      <c r="G58" s="78"/>
      <c r="H58" s="78"/>
      <c r="I58" s="78"/>
      <c r="J58" s="74"/>
      <c r="K58" s="86"/>
      <c r="L58" s="78"/>
      <c r="M58" s="78"/>
      <c r="N58" s="78"/>
      <c r="O58" s="78"/>
      <c r="P58" s="78"/>
      <c r="Q58" s="78"/>
      <c r="R58" s="78"/>
    </row>
    <row r="59" spans="1:18" s="57" customFormat="1" ht="4.5" customHeight="1">
      <c r="A59" s="87"/>
      <c r="B59" s="88"/>
      <c r="C59" s="89"/>
      <c r="D59" s="89"/>
      <c r="E59" s="89"/>
      <c r="F59" s="89"/>
      <c r="G59" s="89"/>
      <c r="H59" s="89"/>
      <c r="I59" s="89"/>
      <c r="J59" s="87"/>
      <c r="K59" s="88"/>
      <c r="L59" s="89"/>
      <c r="M59" s="89"/>
      <c r="N59" s="89"/>
      <c r="O59" s="89"/>
      <c r="P59" s="89"/>
      <c r="Q59" s="89"/>
      <c r="R59" s="89"/>
    </row>
    <row r="60" spans="1:18" s="57" customFormat="1" ht="15" customHeight="1">
      <c r="A60" s="520" t="s">
        <v>51</v>
      </c>
      <c r="B60" s="85" t="s">
        <v>0</v>
      </c>
      <c r="C60" s="90">
        <f aca="true" t="shared" si="0" ref="C60:G63">SUM(C6+C12+C18+C24+C30+C36+C42+C48+C54)</f>
        <v>72903</v>
      </c>
      <c r="D60" s="90">
        <f t="shared" si="0"/>
        <v>73162</v>
      </c>
      <c r="E60" s="90">
        <f t="shared" si="0"/>
        <v>73672</v>
      </c>
      <c r="F60" s="90">
        <f t="shared" si="0"/>
        <v>74508</v>
      </c>
      <c r="G60" s="90">
        <f t="shared" si="0"/>
        <v>74937</v>
      </c>
      <c r="H60" s="90">
        <f aca="true" t="shared" si="1" ref="H60:I63">SUM(H6,H12,H18,H24,H30,H36,H42,H48,H54)</f>
        <v>77811</v>
      </c>
      <c r="I60" s="91">
        <f t="shared" si="1"/>
        <v>78606</v>
      </c>
      <c r="J60" s="520" t="s">
        <v>51</v>
      </c>
      <c r="K60" s="85" t="s">
        <v>0</v>
      </c>
      <c r="L60" s="90">
        <f aca="true" t="shared" si="2" ref="L60:P63">SUM(L6+L12+L18+L24+L30+L36+L42+L48+L54)</f>
        <v>76079</v>
      </c>
      <c r="M60" s="90">
        <f t="shared" si="2"/>
        <v>76593</v>
      </c>
      <c r="N60" s="90">
        <f t="shared" si="2"/>
        <v>77108</v>
      </c>
      <c r="O60" s="90">
        <f t="shared" si="2"/>
        <v>78054</v>
      </c>
      <c r="P60" s="90">
        <f t="shared" si="2"/>
        <v>78345</v>
      </c>
      <c r="Q60" s="90">
        <f aca="true" t="shared" si="3" ref="Q60:R63">SUM(Q6,Q12,Q18,Q24,Q30,Q36,Q42,Q48,Q54)</f>
        <v>77811</v>
      </c>
      <c r="R60" s="91">
        <f t="shared" si="3"/>
        <v>78606</v>
      </c>
    </row>
    <row r="61" spans="1:18" s="57" customFormat="1" ht="15" customHeight="1">
      <c r="A61" s="520"/>
      <c r="B61" s="85" t="s">
        <v>1</v>
      </c>
      <c r="C61" s="90">
        <f t="shared" si="0"/>
        <v>177535</v>
      </c>
      <c r="D61" s="90">
        <f t="shared" si="0"/>
        <v>177517</v>
      </c>
      <c r="E61" s="90">
        <f t="shared" si="0"/>
        <v>177912</v>
      </c>
      <c r="F61" s="90">
        <f t="shared" si="0"/>
        <v>178653</v>
      </c>
      <c r="G61" s="90">
        <f t="shared" si="0"/>
        <v>178802</v>
      </c>
      <c r="H61" s="90">
        <f t="shared" si="1"/>
        <v>182853</v>
      </c>
      <c r="I61" s="73">
        <f t="shared" si="1"/>
        <v>183312</v>
      </c>
      <c r="J61" s="520"/>
      <c r="K61" s="85" t="s">
        <v>1</v>
      </c>
      <c r="L61" s="90">
        <f t="shared" si="2"/>
        <v>181886</v>
      </c>
      <c r="M61" s="90">
        <f t="shared" si="2"/>
        <v>182164</v>
      </c>
      <c r="N61" s="90">
        <f t="shared" si="2"/>
        <v>182594</v>
      </c>
      <c r="O61" s="90">
        <f t="shared" si="2"/>
        <v>183467</v>
      </c>
      <c r="P61" s="90">
        <f t="shared" si="2"/>
        <v>183480</v>
      </c>
      <c r="Q61" s="90">
        <f t="shared" si="3"/>
        <v>182853</v>
      </c>
      <c r="R61" s="73">
        <f t="shared" si="3"/>
        <v>183312</v>
      </c>
    </row>
    <row r="62" spans="1:18" s="57" customFormat="1" ht="15" customHeight="1">
      <c r="A62" s="520"/>
      <c r="B62" s="85" t="s">
        <v>2</v>
      </c>
      <c r="C62" s="90">
        <f t="shared" si="0"/>
        <v>89014</v>
      </c>
      <c r="D62" s="90">
        <f t="shared" si="0"/>
        <v>88854</v>
      </c>
      <c r="E62" s="90">
        <f t="shared" si="0"/>
        <v>89110</v>
      </c>
      <c r="F62" s="90">
        <f t="shared" si="0"/>
        <v>89434</v>
      </c>
      <c r="G62" s="90">
        <f t="shared" si="0"/>
        <v>89322</v>
      </c>
      <c r="H62" s="90">
        <f t="shared" si="1"/>
        <v>91050</v>
      </c>
      <c r="I62" s="91">
        <f t="shared" si="1"/>
        <v>91245</v>
      </c>
      <c r="J62" s="520"/>
      <c r="K62" s="85" t="s">
        <v>2</v>
      </c>
      <c r="L62" s="90">
        <f t="shared" si="2"/>
        <v>91059</v>
      </c>
      <c r="M62" s="90">
        <f t="shared" si="2"/>
        <v>91059</v>
      </c>
      <c r="N62" s="90">
        <f t="shared" si="2"/>
        <v>91330</v>
      </c>
      <c r="O62" s="90">
        <f t="shared" si="2"/>
        <v>91653</v>
      </c>
      <c r="P62" s="90">
        <f t="shared" si="2"/>
        <v>91471</v>
      </c>
      <c r="Q62" s="90">
        <f t="shared" si="3"/>
        <v>91050</v>
      </c>
      <c r="R62" s="91">
        <f t="shared" si="3"/>
        <v>91245</v>
      </c>
    </row>
    <row r="63" spans="1:18" s="57" customFormat="1" ht="15" customHeight="1">
      <c r="A63" s="520"/>
      <c r="B63" s="85" t="s">
        <v>3</v>
      </c>
      <c r="C63" s="90">
        <f t="shared" si="0"/>
        <v>88521</v>
      </c>
      <c r="D63" s="90">
        <f t="shared" si="0"/>
        <v>88663</v>
      </c>
      <c r="E63" s="90">
        <f t="shared" si="0"/>
        <v>88802</v>
      </c>
      <c r="F63" s="90">
        <f t="shared" si="0"/>
        <v>89219</v>
      </c>
      <c r="G63" s="90">
        <f t="shared" si="0"/>
        <v>89480</v>
      </c>
      <c r="H63" s="90">
        <f t="shared" si="1"/>
        <v>91803</v>
      </c>
      <c r="I63" s="91">
        <f t="shared" si="1"/>
        <v>92067</v>
      </c>
      <c r="J63" s="520"/>
      <c r="K63" s="85" t="s">
        <v>3</v>
      </c>
      <c r="L63" s="90">
        <f t="shared" si="2"/>
        <v>90827</v>
      </c>
      <c r="M63" s="90">
        <f t="shared" si="2"/>
        <v>91105</v>
      </c>
      <c r="N63" s="90">
        <f t="shared" si="2"/>
        <v>91264</v>
      </c>
      <c r="O63" s="90">
        <f t="shared" si="2"/>
        <v>91814</v>
      </c>
      <c r="P63" s="90">
        <f t="shared" si="2"/>
        <v>92009</v>
      </c>
      <c r="Q63" s="90">
        <f t="shared" si="3"/>
        <v>91803</v>
      </c>
      <c r="R63" s="91">
        <f t="shared" si="3"/>
        <v>92067</v>
      </c>
    </row>
    <row r="64" spans="1:18" ht="4.5" customHeight="1" thickBot="1">
      <c r="A64" s="92"/>
      <c r="B64" s="93"/>
      <c r="C64" s="94"/>
      <c r="D64" s="94"/>
      <c r="E64" s="94"/>
      <c r="F64" s="94"/>
      <c r="G64" s="94"/>
      <c r="H64" s="94"/>
      <c r="I64" s="94"/>
      <c r="J64" s="92"/>
      <c r="K64" s="93"/>
      <c r="L64" s="94"/>
      <c r="M64" s="94"/>
      <c r="N64" s="94"/>
      <c r="O64" s="94"/>
      <c r="P64" s="94"/>
      <c r="Q64" s="94"/>
      <c r="R64" s="94"/>
    </row>
    <row r="65" spans="1:18" s="95" customFormat="1" ht="15" customHeight="1">
      <c r="A65" s="516" t="s">
        <v>52</v>
      </c>
      <c r="B65" s="516"/>
      <c r="C65" s="516"/>
      <c r="D65" s="516"/>
      <c r="E65" s="516"/>
      <c r="F65" s="516"/>
      <c r="G65" s="517" t="s">
        <v>53</v>
      </c>
      <c r="H65" s="517"/>
      <c r="I65" s="517"/>
      <c r="J65" s="516" t="s">
        <v>853</v>
      </c>
      <c r="K65" s="516"/>
      <c r="L65" s="516"/>
      <c r="M65" s="516"/>
      <c r="N65" s="516"/>
      <c r="O65" s="516"/>
      <c r="P65" s="517" t="s">
        <v>53</v>
      </c>
      <c r="Q65" s="517"/>
      <c r="R65" s="517"/>
    </row>
    <row r="66" spans="1:15" ht="13.5">
      <c r="A66" s="515" t="s">
        <v>847</v>
      </c>
      <c r="B66" s="515"/>
      <c r="C66" s="515"/>
      <c r="D66" s="515"/>
      <c r="E66" s="515"/>
      <c r="F66" s="515"/>
      <c r="J66" s="515" t="s">
        <v>854</v>
      </c>
      <c r="K66" s="515"/>
      <c r="L66" s="515"/>
      <c r="M66" s="515"/>
      <c r="N66" s="515"/>
      <c r="O66" s="515"/>
    </row>
    <row r="67" spans="1:15" ht="13.5">
      <c r="A67" s="514"/>
      <c r="B67" s="514"/>
      <c r="C67" s="514"/>
      <c r="D67" s="514"/>
      <c r="E67" s="514"/>
      <c r="F67" s="514"/>
      <c r="J67" s="515" t="s">
        <v>855</v>
      </c>
      <c r="K67" s="515"/>
      <c r="L67" s="515"/>
      <c r="M67" s="515"/>
      <c r="N67" s="515"/>
      <c r="O67" s="515"/>
    </row>
    <row r="68" spans="1:15" ht="13.5">
      <c r="A68" s="97"/>
      <c r="B68" s="98"/>
      <c r="C68" s="71"/>
      <c r="D68" s="71"/>
      <c r="E68" s="99"/>
      <c r="F68" s="99"/>
      <c r="J68" s="515" t="s">
        <v>848</v>
      </c>
      <c r="K68" s="515"/>
      <c r="L68" s="515"/>
      <c r="M68" s="515"/>
      <c r="N68" s="515"/>
      <c r="O68" s="515"/>
    </row>
    <row r="69" spans="1:15" ht="13.5">
      <c r="A69" s="97"/>
      <c r="B69" s="98"/>
      <c r="C69" s="71"/>
      <c r="D69" s="71"/>
      <c r="E69" s="99"/>
      <c r="F69" s="99"/>
      <c r="J69" s="97"/>
      <c r="K69" s="98"/>
      <c r="L69" s="71"/>
      <c r="M69" s="71"/>
      <c r="N69" s="99"/>
      <c r="O69" s="99"/>
    </row>
    <row r="70" spans="1:15" ht="13.5">
      <c r="A70" s="97"/>
      <c r="B70" s="98"/>
      <c r="C70" s="71"/>
      <c r="D70" s="71"/>
      <c r="E70" s="99"/>
      <c r="F70" s="99"/>
      <c r="J70" s="97"/>
      <c r="K70" s="98"/>
      <c r="L70" s="71"/>
      <c r="M70" s="71"/>
      <c r="N70" s="99"/>
      <c r="O70" s="99"/>
    </row>
    <row r="71" spans="1:15" ht="13.5">
      <c r="A71" s="97"/>
      <c r="B71" s="98"/>
      <c r="C71" s="71"/>
      <c r="D71" s="71"/>
      <c r="E71" s="99"/>
      <c r="F71" s="99"/>
      <c r="J71" s="97"/>
      <c r="K71" s="98"/>
      <c r="L71" s="71"/>
      <c r="M71" s="71"/>
      <c r="N71" s="99"/>
      <c r="O71" s="99"/>
    </row>
    <row r="72" spans="1:15" ht="13.5">
      <c r="A72" s="97"/>
      <c r="B72" s="98"/>
      <c r="C72" s="71"/>
      <c r="D72" s="71"/>
      <c r="E72" s="99"/>
      <c r="F72" s="99"/>
      <c r="J72" s="97"/>
      <c r="K72" s="98"/>
      <c r="L72" s="71"/>
      <c r="M72" s="71"/>
      <c r="N72" s="99"/>
      <c r="O72" s="99"/>
    </row>
    <row r="73" spans="1:15" ht="13.5">
      <c r="A73" s="97"/>
      <c r="B73" s="98"/>
      <c r="C73" s="71"/>
      <c r="D73" s="71"/>
      <c r="E73" s="99"/>
      <c r="F73" s="99"/>
      <c r="J73" s="97"/>
      <c r="K73" s="98"/>
      <c r="L73" s="71"/>
      <c r="M73" s="71"/>
      <c r="N73" s="99"/>
      <c r="O73" s="99"/>
    </row>
    <row r="74" spans="1:15" ht="13.5">
      <c r="A74" s="97"/>
      <c r="B74" s="98"/>
      <c r="C74" s="71"/>
      <c r="D74" s="71"/>
      <c r="E74" s="99"/>
      <c r="F74" s="99"/>
      <c r="J74" s="97"/>
      <c r="K74" s="98"/>
      <c r="L74" s="71"/>
      <c r="M74" s="71"/>
      <c r="N74" s="99"/>
      <c r="O74" s="99"/>
    </row>
    <row r="75" spans="1:15" ht="13.5">
      <c r="A75" s="97"/>
      <c r="B75" s="98"/>
      <c r="C75" s="71"/>
      <c r="D75" s="71"/>
      <c r="E75" s="99"/>
      <c r="F75" s="99"/>
      <c r="J75" s="97"/>
      <c r="K75" s="98"/>
      <c r="L75" s="71"/>
      <c r="M75" s="71"/>
      <c r="N75" s="99"/>
      <c r="O75" s="99"/>
    </row>
    <row r="76" spans="1:15" ht="13.5">
      <c r="A76" s="97"/>
      <c r="B76" s="98"/>
      <c r="C76" s="71"/>
      <c r="D76" s="71"/>
      <c r="E76" s="99"/>
      <c r="F76" s="99"/>
      <c r="J76" s="97"/>
      <c r="K76" s="98"/>
      <c r="L76" s="71"/>
      <c r="M76" s="71"/>
      <c r="N76" s="99"/>
      <c r="O76" s="99"/>
    </row>
    <row r="77" spans="1:15" ht="13.5">
      <c r="A77" s="97"/>
      <c r="B77" s="98"/>
      <c r="C77" s="71"/>
      <c r="D77" s="71"/>
      <c r="E77" s="99"/>
      <c r="F77" s="99"/>
      <c r="J77" s="97"/>
      <c r="K77" s="98"/>
      <c r="L77" s="71"/>
      <c r="M77" s="71"/>
      <c r="N77" s="99"/>
      <c r="O77" s="99"/>
    </row>
    <row r="78" spans="1:15" ht="13.5">
      <c r="A78" s="97"/>
      <c r="B78" s="98"/>
      <c r="C78" s="71"/>
      <c r="D78" s="71"/>
      <c r="E78" s="99"/>
      <c r="F78" s="99"/>
      <c r="J78" s="97"/>
      <c r="K78" s="98"/>
      <c r="L78" s="71"/>
      <c r="M78" s="71"/>
      <c r="N78" s="99"/>
      <c r="O78" s="99"/>
    </row>
    <row r="79" spans="1:15" ht="13.5">
      <c r="A79" s="97"/>
      <c r="B79" s="98"/>
      <c r="C79" s="71"/>
      <c r="D79" s="71"/>
      <c r="E79" s="99"/>
      <c r="F79" s="99"/>
      <c r="J79" s="97"/>
      <c r="K79" s="98"/>
      <c r="L79" s="71"/>
      <c r="M79" s="71"/>
      <c r="N79" s="99"/>
      <c r="O79" s="99"/>
    </row>
    <row r="80" spans="1:15" ht="13.5">
      <c r="A80" s="97"/>
      <c r="B80" s="98"/>
      <c r="C80" s="71"/>
      <c r="D80" s="71"/>
      <c r="E80" s="99"/>
      <c r="F80" s="99"/>
      <c r="J80" s="97"/>
      <c r="K80" s="98"/>
      <c r="L80" s="71"/>
      <c r="M80" s="71"/>
      <c r="N80" s="99"/>
      <c r="O80" s="99"/>
    </row>
    <row r="81" spans="1:15" ht="13.5">
      <c r="A81" s="97"/>
      <c r="B81" s="98"/>
      <c r="C81" s="71"/>
      <c r="D81" s="71"/>
      <c r="E81" s="99"/>
      <c r="F81" s="99"/>
      <c r="J81" s="97"/>
      <c r="K81" s="98"/>
      <c r="L81" s="71"/>
      <c r="M81" s="71"/>
      <c r="N81" s="99"/>
      <c r="O81" s="99"/>
    </row>
    <row r="82" spans="1:15" ht="13.5">
      <c r="A82" s="97"/>
      <c r="B82" s="98"/>
      <c r="C82" s="71"/>
      <c r="D82" s="71"/>
      <c r="E82" s="99"/>
      <c r="F82" s="99"/>
      <c r="J82" s="97"/>
      <c r="K82" s="98"/>
      <c r="L82" s="71"/>
      <c r="M82" s="71"/>
      <c r="N82" s="99"/>
      <c r="O82" s="99"/>
    </row>
    <row r="83" spans="1:15" ht="13.5">
      <c r="A83" s="97"/>
      <c r="B83" s="98"/>
      <c r="C83" s="71"/>
      <c r="D83" s="71"/>
      <c r="E83" s="99"/>
      <c r="F83" s="99"/>
      <c r="J83" s="97"/>
      <c r="K83" s="98"/>
      <c r="L83" s="71"/>
      <c r="M83" s="71"/>
      <c r="N83" s="99"/>
      <c r="O83" s="99"/>
    </row>
    <row r="84" spans="1:15" ht="13.5">
      <c r="A84" s="97"/>
      <c r="B84" s="98"/>
      <c r="C84" s="71"/>
      <c r="D84" s="71"/>
      <c r="E84" s="99"/>
      <c r="F84" s="99"/>
      <c r="J84" s="97"/>
      <c r="K84" s="98"/>
      <c r="L84" s="71"/>
      <c r="M84" s="71"/>
      <c r="N84" s="99"/>
      <c r="O84" s="99"/>
    </row>
    <row r="85" spans="1:15" ht="13.5">
      <c r="A85" s="97"/>
      <c r="B85" s="98"/>
      <c r="C85" s="71"/>
      <c r="D85" s="71"/>
      <c r="E85" s="99"/>
      <c r="F85" s="99"/>
      <c r="J85" s="97"/>
      <c r="K85" s="98"/>
      <c r="L85" s="71"/>
      <c r="M85" s="71"/>
      <c r="N85" s="99"/>
      <c r="O85" s="99"/>
    </row>
    <row r="86" spans="1:15" ht="13.5">
      <c r="A86" s="97"/>
      <c r="B86" s="98"/>
      <c r="C86" s="71"/>
      <c r="D86" s="71"/>
      <c r="E86" s="99"/>
      <c r="F86" s="99"/>
      <c r="J86" s="97"/>
      <c r="K86" s="98"/>
      <c r="L86" s="71"/>
      <c r="M86" s="71"/>
      <c r="N86" s="99"/>
      <c r="O86" s="99"/>
    </row>
    <row r="87" spans="1:15" ht="13.5">
      <c r="A87" s="97"/>
      <c r="B87" s="98"/>
      <c r="C87" s="71"/>
      <c r="D87" s="71"/>
      <c r="E87" s="99"/>
      <c r="F87" s="99"/>
      <c r="J87" s="97"/>
      <c r="K87" s="98"/>
      <c r="L87" s="71"/>
      <c r="M87" s="71"/>
      <c r="N87" s="99"/>
      <c r="O87" s="99"/>
    </row>
    <row r="88" spans="1:15" ht="13.5">
      <c r="A88" s="97"/>
      <c r="B88" s="98"/>
      <c r="C88" s="71"/>
      <c r="D88" s="71"/>
      <c r="E88" s="99"/>
      <c r="F88" s="99"/>
      <c r="J88" s="97"/>
      <c r="K88" s="98"/>
      <c r="L88" s="71"/>
      <c r="M88" s="71"/>
      <c r="N88" s="99"/>
      <c r="O88" s="99"/>
    </row>
    <row r="89" spans="1:15" ht="13.5">
      <c r="A89" s="97"/>
      <c r="B89" s="98"/>
      <c r="C89" s="71"/>
      <c r="D89" s="71"/>
      <c r="E89" s="99"/>
      <c r="F89" s="99"/>
      <c r="J89" s="97"/>
      <c r="K89" s="98"/>
      <c r="L89" s="71"/>
      <c r="M89" s="71"/>
      <c r="N89" s="99"/>
      <c r="O89" s="99"/>
    </row>
    <row r="90" spans="1:15" ht="13.5">
      <c r="A90" s="97"/>
      <c r="B90" s="98"/>
      <c r="C90" s="71"/>
      <c r="D90" s="71"/>
      <c r="E90" s="99"/>
      <c r="F90" s="99"/>
      <c r="J90" s="97"/>
      <c r="K90" s="98"/>
      <c r="L90" s="71"/>
      <c r="M90" s="71"/>
      <c r="N90" s="99"/>
      <c r="O90" s="99"/>
    </row>
    <row r="91" spans="1:15" ht="13.5">
      <c r="A91" s="97"/>
      <c r="B91" s="98"/>
      <c r="C91" s="71"/>
      <c r="D91" s="71"/>
      <c r="E91" s="99"/>
      <c r="F91" s="99"/>
      <c r="J91" s="97"/>
      <c r="K91" s="98"/>
      <c r="L91" s="71"/>
      <c r="M91" s="71"/>
      <c r="N91" s="99"/>
      <c r="O91" s="99"/>
    </row>
    <row r="92" spans="1:15" ht="13.5">
      <c r="A92" s="97"/>
      <c r="B92" s="98"/>
      <c r="C92" s="71"/>
      <c r="D92" s="71"/>
      <c r="E92" s="99"/>
      <c r="F92" s="99"/>
      <c r="J92" s="97"/>
      <c r="K92" s="98"/>
      <c r="L92" s="71"/>
      <c r="M92" s="71"/>
      <c r="N92" s="99"/>
      <c r="O92" s="99"/>
    </row>
    <row r="93" spans="1:15" ht="13.5">
      <c r="A93" s="97"/>
      <c r="B93" s="98"/>
      <c r="C93" s="71"/>
      <c r="D93" s="71"/>
      <c r="E93" s="99"/>
      <c r="F93" s="99"/>
      <c r="J93" s="97"/>
      <c r="K93" s="98"/>
      <c r="L93" s="71"/>
      <c r="M93" s="71"/>
      <c r="N93" s="99"/>
      <c r="O93" s="99"/>
    </row>
    <row r="94" spans="1:15" ht="13.5">
      <c r="A94" s="97"/>
      <c r="B94" s="98"/>
      <c r="C94" s="71"/>
      <c r="D94" s="71"/>
      <c r="E94" s="99"/>
      <c r="F94" s="99"/>
      <c r="J94" s="97"/>
      <c r="K94" s="98"/>
      <c r="L94" s="71"/>
      <c r="M94" s="71"/>
      <c r="N94" s="99"/>
      <c r="O94" s="99"/>
    </row>
    <row r="95" spans="1:15" ht="13.5">
      <c r="A95" s="97"/>
      <c r="B95" s="98"/>
      <c r="C95" s="71"/>
      <c r="D95" s="71"/>
      <c r="E95" s="99"/>
      <c r="F95" s="99"/>
      <c r="J95" s="97"/>
      <c r="K95" s="98"/>
      <c r="L95" s="71"/>
      <c r="M95" s="71"/>
      <c r="N95" s="99"/>
      <c r="O95" s="99"/>
    </row>
    <row r="96" spans="1:15" ht="13.5">
      <c r="A96" s="97"/>
      <c r="B96" s="98"/>
      <c r="C96" s="71"/>
      <c r="D96" s="71"/>
      <c r="E96" s="99"/>
      <c r="F96" s="99"/>
      <c r="J96" s="97"/>
      <c r="K96" s="98"/>
      <c r="L96" s="71"/>
      <c r="M96" s="71"/>
      <c r="N96" s="99"/>
      <c r="O96" s="99"/>
    </row>
    <row r="97" spans="1:15" ht="13.5">
      <c r="A97" s="97"/>
      <c r="B97" s="98"/>
      <c r="C97" s="71"/>
      <c r="D97" s="71"/>
      <c r="E97" s="99"/>
      <c r="F97" s="99"/>
      <c r="J97" s="97"/>
      <c r="K97" s="98"/>
      <c r="L97" s="71"/>
      <c r="M97" s="71"/>
      <c r="N97" s="99"/>
      <c r="O97" s="99"/>
    </row>
    <row r="98" spans="1:15" ht="13.5">
      <c r="A98" s="97"/>
      <c r="B98" s="98"/>
      <c r="C98" s="71"/>
      <c r="D98" s="71"/>
      <c r="E98" s="99"/>
      <c r="F98" s="99"/>
      <c r="J98" s="97"/>
      <c r="K98" s="98"/>
      <c r="L98" s="71"/>
      <c r="M98" s="71"/>
      <c r="N98" s="99"/>
      <c r="O98" s="99"/>
    </row>
    <row r="99" spans="1:15" ht="13.5">
      <c r="A99" s="97"/>
      <c r="B99" s="98"/>
      <c r="C99" s="71"/>
      <c r="D99" s="71"/>
      <c r="E99" s="99"/>
      <c r="F99" s="99"/>
      <c r="J99" s="97"/>
      <c r="K99" s="98"/>
      <c r="L99" s="71"/>
      <c r="M99" s="71"/>
      <c r="N99" s="99"/>
      <c r="O99" s="99"/>
    </row>
    <row r="100" spans="1:15" ht="13.5">
      <c r="A100" s="97"/>
      <c r="B100" s="98"/>
      <c r="C100" s="71"/>
      <c r="D100" s="71"/>
      <c r="E100" s="99"/>
      <c r="F100" s="99"/>
      <c r="J100" s="97"/>
      <c r="K100" s="98"/>
      <c r="L100" s="71"/>
      <c r="M100" s="71"/>
      <c r="N100" s="99"/>
      <c r="O100" s="99"/>
    </row>
    <row r="101" spans="1:15" ht="13.5">
      <c r="A101" s="97"/>
      <c r="B101" s="98"/>
      <c r="C101" s="71"/>
      <c r="D101" s="71"/>
      <c r="E101" s="99"/>
      <c r="F101" s="99"/>
      <c r="J101" s="97"/>
      <c r="K101" s="98"/>
      <c r="L101" s="71"/>
      <c r="M101" s="71"/>
      <c r="N101" s="99"/>
      <c r="O101" s="99"/>
    </row>
    <row r="102" spans="3:15" ht="13.5">
      <c r="C102" s="101"/>
      <c r="D102" s="101"/>
      <c r="E102" s="102"/>
      <c r="F102" s="102"/>
      <c r="L102" s="101"/>
      <c r="M102" s="101"/>
      <c r="N102" s="102"/>
      <c r="O102" s="102"/>
    </row>
    <row r="103" spans="3:15" ht="13.5">
      <c r="C103" s="101"/>
      <c r="D103" s="101"/>
      <c r="E103" s="102"/>
      <c r="F103" s="102"/>
      <c r="L103" s="101"/>
      <c r="M103" s="101"/>
      <c r="N103" s="102"/>
      <c r="O103" s="102"/>
    </row>
    <row r="104" spans="3:15" ht="13.5">
      <c r="C104" s="101"/>
      <c r="D104" s="101"/>
      <c r="E104" s="102"/>
      <c r="F104" s="102"/>
      <c r="L104" s="101"/>
      <c r="M104" s="101"/>
      <c r="N104" s="102"/>
      <c r="O104" s="102"/>
    </row>
    <row r="105" spans="3:15" ht="13.5">
      <c r="C105" s="101"/>
      <c r="D105" s="101"/>
      <c r="E105" s="102"/>
      <c r="F105" s="102"/>
      <c r="L105" s="101"/>
      <c r="M105" s="101"/>
      <c r="N105" s="102"/>
      <c r="O105" s="102"/>
    </row>
    <row r="106" spans="3:15" ht="13.5">
      <c r="C106" s="101"/>
      <c r="D106" s="101"/>
      <c r="E106" s="102"/>
      <c r="F106" s="102"/>
      <c r="L106" s="101"/>
      <c r="M106" s="101"/>
      <c r="N106" s="102"/>
      <c r="O106" s="102"/>
    </row>
    <row r="107" spans="3:15" ht="13.5">
      <c r="C107" s="101"/>
      <c r="D107" s="101"/>
      <c r="E107" s="102"/>
      <c r="F107" s="102"/>
      <c r="L107" s="101"/>
      <c r="M107" s="101"/>
      <c r="N107" s="102"/>
      <c r="O107" s="102"/>
    </row>
  </sheetData>
  <sheetProtection/>
  <mergeCells count="33">
    <mergeCell ref="A4:B4"/>
    <mergeCell ref="J4:K4"/>
    <mergeCell ref="A6:A9"/>
    <mergeCell ref="J6:J9"/>
    <mergeCell ref="A1:I1"/>
    <mergeCell ref="J1:R1"/>
    <mergeCell ref="A12:A15"/>
    <mergeCell ref="J12:J15"/>
    <mergeCell ref="A18:A21"/>
    <mergeCell ref="J18:J21"/>
    <mergeCell ref="A24:A27"/>
    <mergeCell ref="J24:J27"/>
    <mergeCell ref="A30:A33"/>
    <mergeCell ref="J30:J33"/>
    <mergeCell ref="A36:A39"/>
    <mergeCell ref="J36:J39"/>
    <mergeCell ref="A42:A45"/>
    <mergeCell ref="J42:J45"/>
    <mergeCell ref="P65:R65"/>
    <mergeCell ref="A66:F66"/>
    <mergeCell ref="J66:O66"/>
    <mergeCell ref="A48:A51"/>
    <mergeCell ref="J48:J51"/>
    <mergeCell ref="A54:A57"/>
    <mergeCell ref="J54:J57"/>
    <mergeCell ref="A60:A63"/>
    <mergeCell ref="J60:J63"/>
    <mergeCell ref="A67:F67"/>
    <mergeCell ref="J67:O67"/>
    <mergeCell ref="J68:O68"/>
    <mergeCell ref="A65:F65"/>
    <mergeCell ref="G65:I65"/>
    <mergeCell ref="J65:O65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0"/>
  <sheetViews>
    <sheetView view="pageBreakPreview" zoomScale="70" zoomScaleSheetLayoutView="70" zoomScalePageLayoutView="0" workbookViewId="0" topLeftCell="A7">
      <selection activeCell="AG37" sqref="AG37"/>
    </sheetView>
  </sheetViews>
  <sheetFormatPr defaultColWidth="9.00390625" defaultRowHeight="13.5"/>
  <cols>
    <col min="1" max="1" width="11.875" style="105" bestFit="1" customWidth="1"/>
    <col min="2" max="2" width="5.75390625" style="106" customWidth="1"/>
    <col min="3" max="6" width="7.625" style="106" customWidth="1"/>
    <col min="7" max="7" width="11.875" style="105" bestFit="1" customWidth="1"/>
    <col min="8" max="8" width="5.75390625" style="106" customWidth="1"/>
    <col min="9" max="11" width="8.25390625" style="106" bestFit="1" customWidth="1"/>
    <col min="12" max="12" width="8.25390625" style="111" customWidth="1"/>
    <col min="13" max="13" width="11.875" style="108" bestFit="1" customWidth="1"/>
    <col min="14" max="14" width="5.75390625" style="106" bestFit="1" customWidth="1"/>
    <col min="15" max="16" width="8.25390625" style="106" bestFit="1" customWidth="1"/>
    <col min="17" max="18" width="7.50390625" style="106" bestFit="1" customWidth="1"/>
    <col min="19" max="19" width="11.875" style="105" bestFit="1" customWidth="1"/>
    <col min="20" max="20" width="4.625" style="106" customWidth="1"/>
    <col min="21" max="21" width="8.25390625" style="106" bestFit="1" customWidth="1"/>
    <col min="22" max="22" width="8.50390625" style="106" bestFit="1" customWidth="1"/>
    <col min="23" max="23" width="8.25390625" style="106" bestFit="1" customWidth="1"/>
    <col min="24" max="24" width="8.25390625" style="106" customWidth="1"/>
    <col min="25" max="26" width="9.00390625" style="106" customWidth="1"/>
    <col min="27" max="27" width="8.125" style="106" bestFit="1" customWidth="1"/>
    <col min="28" max="30" width="8.25390625" style="106" bestFit="1" customWidth="1"/>
    <col min="31" max="32" width="9.00390625" style="106" customWidth="1"/>
    <col min="33" max="33" width="8.25390625" style="106" bestFit="1" customWidth="1"/>
    <col min="34" max="36" width="9.25390625" style="106" bestFit="1" customWidth="1"/>
    <col min="37" max="16384" width="9.00390625" style="106" customWidth="1"/>
  </cols>
  <sheetData>
    <row r="1" spans="1:36" s="103" customFormat="1" ht="18.75" customHeight="1">
      <c r="A1" s="548" t="s">
        <v>54</v>
      </c>
      <c r="B1" s="548"/>
      <c r="C1" s="548"/>
      <c r="D1" s="548"/>
      <c r="E1" s="548"/>
      <c r="F1" s="548"/>
      <c r="G1" s="548"/>
      <c r="L1" s="104"/>
      <c r="M1" s="549" t="s">
        <v>55</v>
      </c>
      <c r="N1" s="549"/>
      <c r="O1" s="549"/>
      <c r="P1" s="549"/>
      <c r="Q1" s="549"/>
      <c r="R1" s="549"/>
      <c r="S1" s="549"/>
      <c r="T1" s="104"/>
      <c r="U1" s="104"/>
      <c r="V1" s="104"/>
      <c r="W1" s="104"/>
      <c r="X1" s="104"/>
      <c r="Y1" s="549" t="s">
        <v>56</v>
      </c>
      <c r="Z1" s="549"/>
      <c r="AA1" s="549"/>
      <c r="AB1" s="549"/>
      <c r="AC1" s="549"/>
      <c r="AD1" s="549"/>
      <c r="AE1" s="549"/>
      <c r="AF1" s="104"/>
      <c r="AG1" s="104"/>
      <c r="AH1" s="104"/>
      <c r="AI1" s="104"/>
      <c r="AJ1" s="104"/>
    </row>
    <row r="2" spans="12:36" ht="12.75" thickBot="1">
      <c r="L2" s="107" t="s">
        <v>57</v>
      </c>
      <c r="X2" s="107" t="s">
        <v>57</v>
      </c>
      <c r="AJ2" s="107" t="s">
        <v>57</v>
      </c>
    </row>
    <row r="3" spans="1:36" s="111" customFormat="1" ht="18.75" customHeight="1">
      <c r="A3" s="109"/>
      <c r="B3" s="110" t="s">
        <v>58</v>
      </c>
      <c r="C3" s="545" t="s">
        <v>59</v>
      </c>
      <c r="D3" s="543" t="s">
        <v>60</v>
      </c>
      <c r="E3" s="543"/>
      <c r="F3" s="547"/>
      <c r="G3" s="109"/>
      <c r="H3" s="110" t="s">
        <v>58</v>
      </c>
      <c r="I3" s="545" t="s">
        <v>59</v>
      </c>
      <c r="J3" s="550" t="s">
        <v>60</v>
      </c>
      <c r="K3" s="551"/>
      <c r="L3" s="551"/>
      <c r="M3" s="109"/>
      <c r="N3" s="110" t="s">
        <v>58</v>
      </c>
      <c r="O3" s="545" t="s">
        <v>59</v>
      </c>
      <c r="P3" s="543" t="s">
        <v>60</v>
      </c>
      <c r="Q3" s="543"/>
      <c r="R3" s="547"/>
      <c r="S3" s="109"/>
      <c r="T3" s="110" t="s">
        <v>58</v>
      </c>
      <c r="U3" s="545" t="s">
        <v>59</v>
      </c>
      <c r="V3" s="543" t="s">
        <v>60</v>
      </c>
      <c r="W3" s="543"/>
      <c r="X3" s="544"/>
      <c r="Y3" s="109"/>
      <c r="Z3" s="110" t="s">
        <v>58</v>
      </c>
      <c r="AA3" s="545" t="s">
        <v>59</v>
      </c>
      <c r="AB3" s="543" t="s">
        <v>60</v>
      </c>
      <c r="AC3" s="543"/>
      <c r="AD3" s="547"/>
      <c r="AE3" s="109"/>
      <c r="AF3" s="110" t="s">
        <v>58</v>
      </c>
      <c r="AG3" s="545" t="s">
        <v>59</v>
      </c>
      <c r="AH3" s="543" t="s">
        <v>60</v>
      </c>
      <c r="AI3" s="543"/>
      <c r="AJ3" s="544"/>
    </row>
    <row r="4" spans="1:36" s="111" customFormat="1" ht="18.75" customHeight="1">
      <c r="A4" s="112" t="s">
        <v>61</v>
      </c>
      <c r="B4" s="113"/>
      <c r="C4" s="546"/>
      <c r="D4" s="114" t="s">
        <v>62</v>
      </c>
      <c r="E4" s="114" t="s">
        <v>63</v>
      </c>
      <c r="F4" s="115" t="s">
        <v>64</v>
      </c>
      <c r="G4" s="112" t="s">
        <v>61</v>
      </c>
      <c r="H4" s="113"/>
      <c r="I4" s="546"/>
      <c r="J4" s="114" t="s">
        <v>62</v>
      </c>
      <c r="K4" s="114" t="s">
        <v>63</v>
      </c>
      <c r="L4" s="116" t="s">
        <v>64</v>
      </c>
      <c r="M4" s="112" t="s">
        <v>61</v>
      </c>
      <c r="N4" s="113"/>
      <c r="O4" s="546"/>
      <c r="P4" s="114" t="s">
        <v>62</v>
      </c>
      <c r="Q4" s="114" t="s">
        <v>63</v>
      </c>
      <c r="R4" s="115" t="s">
        <v>64</v>
      </c>
      <c r="S4" s="112" t="s">
        <v>61</v>
      </c>
      <c r="T4" s="113"/>
      <c r="U4" s="546"/>
      <c r="V4" s="114" t="s">
        <v>62</v>
      </c>
      <c r="W4" s="114" t="s">
        <v>63</v>
      </c>
      <c r="X4" s="116" t="s">
        <v>64</v>
      </c>
      <c r="Y4" s="112" t="s">
        <v>61</v>
      </c>
      <c r="Z4" s="113"/>
      <c r="AA4" s="546"/>
      <c r="AB4" s="114" t="s">
        <v>62</v>
      </c>
      <c r="AC4" s="114" t="s">
        <v>63</v>
      </c>
      <c r="AD4" s="115" t="s">
        <v>64</v>
      </c>
      <c r="AE4" s="112" t="s">
        <v>61</v>
      </c>
      <c r="AF4" s="113"/>
      <c r="AG4" s="546"/>
      <c r="AH4" s="114" t="s">
        <v>62</v>
      </c>
      <c r="AI4" s="114" t="s">
        <v>63</v>
      </c>
      <c r="AJ4" s="116" t="s">
        <v>64</v>
      </c>
    </row>
    <row r="5" spans="1:36" s="117" customFormat="1" ht="24" customHeight="1">
      <c r="A5" s="535" t="s">
        <v>65</v>
      </c>
      <c r="B5" s="536"/>
      <c r="C5" s="117">
        <v>734</v>
      </c>
      <c r="D5" s="117">
        <f>E5+F5</f>
        <v>1657</v>
      </c>
      <c r="E5" s="117">
        <v>841</v>
      </c>
      <c r="F5" s="118">
        <v>816</v>
      </c>
      <c r="G5" s="535" t="s">
        <v>66</v>
      </c>
      <c r="H5" s="536"/>
      <c r="I5" s="117">
        <v>916</v>
      </c>
      <c r="J5" s="117">
        <f>K5+L5</f>
        <v>1705</v>
      </c>
      <c r="K5" s="117">
        <v>920</v>
      </c>
      <c r="L5" s="117">
        <v>785</v>
      </c>
      <c r="M5" s="535" t="s">
        <v>67</v>
      </c>
      <c r="N5" s="536"/>
      <c r="O5" s="117">
        <v>159</v>
      </c>
      <c r="P5" s="117">
        <f>Q5+R5</f>
        <v>430</v>
      </c>
      <c r="Q5" s="117">
        <v>206</v>
      </c>
      <c r="R5" s="118">
        <v>224</v>
      </c>
      <c r="S5" s="535" t="s">
        <v>68</v>
      </c>
      <c r="T5" s="536"/>
      <c r="U5" s="117">
        <v>486</v>
      </c>
      <c r="V5" s="117">
        <f>W5+X5</f>
        <v>1283</v>
      </c>
      <c r="W5" s="117">
        <v>601</v>
      </c>
      <c r="X5" s="117">
        <v>682</v>
      </c>
      <c r="Y5" s="535" t="s">
        <v>69</v>
      </c>
      <c r="Z5" s="536"/>
      <c r="AA5" s="117">
        <v>14</v>
      </c>
      <c r="AB5" s="117">
        <f>AC5+AD5</f>
        <v>729</v>
      </c>
      <c r="AC5" s="117">
        <v>401</v>
      </c>
      <c r="AD5" s="118">
        <v>328</v>
      </c>
      <c r="AE5" s="541" t="s">
        <v>70</v>
      </c>
      <c r="AF5" s="542"/>
      <c r="AG5" s="117">
        <v>98</v>
      </c>
      <c r="AH5" s="117">
        <f aca="true" t="shared" si="0" ref="AH5:AH10">AI5+AJ5</f>
        <v>240</v>
      </c>
      <c r="AI5" s="117">
        <v>118</v>
      </c>
      <c r="AJ5" s="117">
        <v>122</v>
      </c>
    </row>
    <row r="6" spans="1:36" s="117" customFormat="1" ht="24" customHeight="1">
      <c r="A6" s="535" t="s">
        <v>71</v>
      </c>
      <c r="B6" s="536"/>
      <c r="C6" s="117">
        <v>455</v>
      </c>
      <c r="D6" s="117">
        <f aca="true" t="shared" si="1" ref="D6:D36">E6+F6</f>
        <v>1016</v>
      </c>
      <c r="E6" s="117">
        <v>525</v>
      </c>
      <c r="F6" s="117">
        <v>491</v>
      </c>
      <c r="G6" s="537" t="s">
        <v>72</v>
      </c>
      <c r="H6" s="536"/>
      <c r="I6" s="117">
        <v>258</v>
      </c>
      <c r="J6" s="117">
        <f aca="true" t="shared" si="2" ref="J6:J28">K6+L6</f>
        <v>457</v>
      </c>
      <c r="K6" s="117">
        <v>269</v>
      </c>
      <c r="L6" s="117">
        <v>188</v>
      </c>
      <c r="M6" s="535" t="s">
        <v>73</v>
      </c>
      <c r="N6" s="536"/>
      <c r="O6" s="117">
        <v>252</v>
      </c>
      <c r="P6" s="117">
        <f aca="true" t="shared" si="3" ref="P6:P29">Q6+R6</f>
        <v>640</v>
      </c>
      <c r="Q6" s="117">
        <v>322</v>
      </c>
      <c r="R6" s="117">
        <v>318</v>
      </c>
      <c r="S6" s="537" t="s">
        <v>74</v>
      </c>
      <c r="T6" s="536"/>
      <c r="U6" s="117">
        <v>423</v>
      </c>
      <c r="V6" s="117">
        <f>W6+X6</f>
        <v>1132</v>
      </c>
      <c r="W6" s="117">
        <v>564</v>
      </c>
      <c r="X6" s="117">
        <v>568</v>
      </c>
      <c r="Y6" s="535" t="s">
        <v>75</v>
      </c>
      <c r="Z6" s="536"/>
      <c r="AA6" s="117">
        <v>219</v>
      </c>
      <c r="AB6" s="117">
        <f aca="true" t="shared" si="4" ref="AB6:AB28">AC6+AD6</f>
        <v>596</v>
      </c>
      <c r="AC6" s="117">
        <v>295</v>
      </c>
      <c r="AD6" s="118">
        <v>301</v>
      </c>
      <c r="AE6" s="537" t="s">
        <v>76</v>
      </c>
      <c r="AF6" s="536"/>
      <c r="AG6" s="117">
        <v>429</v>
      </c>
      <c r="AH6" s="117">
        <f t="shared" si="0"/>
        <v>1012</v>
      </c>
      <c r="AI6" s="117">
        <v>465</v>
      </c>
      <c r="AJ6" s="117">
        <v>547</v>
      </c>
    </row>
    <row r="7" spans="1:36" s="117" customFormat="1" ht="24" customHeight="1">
      <c r="A7" s="535" t="s">
        <v>77</v>
      </c>
      <c r="B7" s="536"/>
      <c r="C7" s="117">
        <v>233</v>
      </c>
      <c r="D7" s="117">
        <f t="shared" si="1"/>
        <v>485</v>
      </c>
      <c r="E7" s="117">
        <v>232</v>
      </c>
      <c r="F7" s="117">
        <v>253</v>
      </c>
      <c r="G7" s="537" t="s">
        <v>78</v>
      </c>
      <c r="H7" s="536"/>
      <c r="I7" s="117">
        <v>433</v>
      </c>
      <c r="J7" s="117">
        <f t="shared" si="2"/>
        <v>793</v>
      </c>
      <c r="K7" s="117">
        <v>461</v>
      </c>
      <c r="L7" s="117">
        <v>332</v>
      </c>
      <c r="M7" s="535" t="s">
        <v>79</v>
      </c>
      <c r="N7" s="536"/>
      <c r="O7" s="117">
        <v>174</v>
      </c>
      <c r="P7" s="117">
        <f t="shared" si="3"/>
        <v>411</v>
      </c>
      <c r="Q7" s="117">
        <v>202</v>
      </c>
      <c r="R7" s="117">
        <v>209</v>
      </c>
      <c r="S7" s="537" t="s">
        <v>80</v>
      </c>
      <c r="T7" s="536"/>
      <c r="U7" s="117">
        <v>66</v>
      </c>
      <c r="V7" s="117">
        <f>W7+X7</f>
        <v>80</v>
      </c>
      <c r="W7" s="117">
        <v>53</v>
      </c>
      <c r="X7" s="117">
        <v>27</v>
      </c>
      <c r="Y7" s="535" t="s">
        <v>81</v>
      </c>
      <c r="Z7" s="536"/>
      <c r="AA7" s="117">
        <v>121</v>
      </c>
      <c r="AB7" s="117">
        <f t="shared" si="4"/>
        <v>330</v>
      </c>
      <c r="AC7" s="117">
        <v>160</v>
      </c>
      <c r="AD7" s="118">
        <v>170</v>
      </c>
      <c r="AE7" s="537" t="s">
        <v>82</v>
      </c>
      <c r="AF7" s="536"/>
      <c r="AG7" s="117">
        <v>111</v>
      </c>
      <c r="AH7" s="117">
        <f t="shared" si="0"/>
        <v>358</v>
      </c>
      <c r="AI7" s="117">
        <v>146</v>
      </c>
      <c r="AJ7" s="117">
        <v>212</v>
      </c>
    </row>
    <row r="8" spans="1:36" s="117" customFormat="1" ht="24" customHeight="1">
      <c r="A8" s="535" t="s">
        <v>83</v>
      </c>
      <c r="B8" s="536"/>
      <c r="C8" s="117">
        <v>386</v>
      </c>
      <c r="D8" s="117">
        <f t="shared" si="1"/>
        <v>808</v>
      </c>
      <c r="E8" s="117">
        <v>423</v>
      </c>
      <c r="F8" s="117">
        <v>385</v>
      </c>
      <c r="G8" s="537" t="s">
        <v>84</v>
      </c>
      <c r="H8" s="536"/>
      <c r="I8" s="117">
        <v>1527</v>
      </c>
      <c r="J8" s="117">
        <f t="shared" si="2"/>
        <v>2554</v>
      </c>
      <c r="K8" s="117">
        <v>1478</v>
      </c>
      <c r="L8" s="117">
        <v>1076</v>
      </c>
      <c r="M8" s="535" t="s">
        <v>85</v>
      </c>
      <c r="N8" s="536"/>
      <c r="O8" s="117">
        <v>372</v>
      </c>
      <c r="P8" s="117">
        <f t="shared" si="3"/>
        <v>957</v>
      </c>
      <c r="Q8" s="117">
        <v>454</v>
      </c>
      <c r="R8" s="117">
        <v>503</v>
      </c>
      <c r="S8" s="540" t="s">
        <v>86</v>
      </c>
      <c r="T8" s="539"/>
      <c r="U8" s="119">
        <f>SUM(U5:U7,O31:O36)</f>
        <v>2625</v>
      </c>
      <c r="V8" s="119">
        <f>SUM(V5:V7,P31:P36)</f>
        <v>7199</v>
      </c>
      <c r="W8" s="119">
        <f>SUM(W5:W7,Q31:Q36)</f>
        <v>3466</v>
      </c>
      <c r="X8" s="119">
        <f>SUM(X5:X7,R31:R36)</f>
        <v>3733</v>
      </c>
      <c r="Y8" s="535" t="s">
        <v>87</v>
      </c>
      <c r="Z8" s="536"/>
      <c r="AA8" s="117">
        <v>412</v>
      </c>
      <c r="AB8" s="117">
        <f t="shared" si="4"/>
        <v>1129</v>
      </c>
      <c r="AC8" s="117">
        <v>570</v>
      </c>
      <c r="AD8" s="118">
        <v>559</v>
      </c>
      <c r="AE8" s="537" t="s">
        <v>88</v>
      </c>
      <c r="AF8" s="536"/>
      <c r="AG8" s="117">
        <v>302</v>
      </c>
      <c r="AH8" s="117">
        <f t="shared" si="0"/>
        <v>767</v>
      </c>
      <c r="AI8" s="117">
        <v>370</v>
      </c>
      <c r="AJ8" s="117">
        <v>397</v>
      </c>
    </row>
    <row r="9" spans="1:36" s="117" customFormat="1" ht="24" customHeight="1">
      <c r="A9" s="535" t="s">
        <v>89</v>
      </c>
      <c r="B9" s="536"/>
      <c r="C9" s="117">
        <v>608</v>
      </c>
      <c r="D9" s="117">
        <f t="shared" si="1"/>
        <v>1597</v>
      </c>
      <c r="E9" s="117">
        <v>808</v>
      </c>
      <c r="F9" s="117">
        <v>789</v>
      </c>
      <c r="G9" s="537" t="s">
        <v>90</v>
      </c>
      <c r="H9" s="536"/>
      <c r="I9" s="117">
        <v>1178</v>
      </c>
      <c r="J9" s="117">
        <f t="shared" si="2"/>
        <v>2059</v>
      </c>
      <c r="K9" s="117">
        <v>1205</v>
      </c>
      <c r="L9" s="117">
        <v>854</v>
      </c>
      <c r="M9" s="535" t="s">
        <v>91</v>
      </c>
      <c r="N9" s="536"/>
      <c r="O9" s="117">
        <v>143</v>
      </c>
      <c r="P9" s="117">
        <f t="shared" si="3"/>
        <v>381</v>
      </c>
      <c r="Q9" s="117">
        <v>186</v>
      </c>
      <c r="R9" s="117">
        <v>195</v>
      </c>
      <c r="S9" s="537" t="s">
        <v>92</v>
      </c>
      <c r="T9" s="536"/>
      <c r="U9" s="117">
        <v>640</v>
      </c>
      <c r="V9" s="117">
        <f>W9+X9</f>
        <v>1754</v>
      </c>
      <c r="W9" s="117">
        <v>878</v>
      </c>
      <c r="X9" s="117">
        <v>876</v>
      </c>
      <c r="Y9" s="535" t="s">
        <v>93</v>
      </c>
      <c r="Z9" s="536"/>
      <c r="AA9" s="117">
        <v>181</v>
      </c>
      <c r="AB9" s="117">
        <f t="shared" si="4"/>
        <v>550</v>
      </c>
      <c r="AC9" s="117">
        <v>269</v>
      </c>
      <c r="AD9" s="118">
        <v>281</v>
      </c>
      <c r="AE9" s="537" t="s">
        <v>94</v>
      </c>
      <c r="AF9" s="536"/>
      <c r="AG9" s="117">
        <v>91</v>
      </c>
      <c r="AH9" s="117">
        <f t="shared" si="0"/>
        <v>223</v>
      </c>
      <c r="AI9" s="117">
        <v>98</v>
      </c>
      <c r="AJ9" s="117">
        <v>125</v>
      </c>
    </row>
    <row r="10" spans="1:36" s="117" customFormat="1" ht="24" customHeight="1">
      <c r="A10" s="535" t="s">
        <v>95</v>
      </c>
      <c r="B10" s="536"/>
      <c r="C10" s="117">
        <v>196</v>
      </c>
      <c r="D10" s="117">
        <f t="shared" si="1"/>
        <v>339</v>
      </c>
      <c r="E10" s="117">
        <v>152</v>
      </c>
      <c r="F10" s="117">
        <v>187</v>
      </c>
      <c r="G10" s="537" t="s">
        <v>96</v>
      </c>
      <c r="H10" s="536"/>
      <c r="I10" s="117">
        <v>709</v>
      </c>
      <c r="J10" s="117">
        <f t="shared" si="2"/>
        <v>1370</v>
      </c>
      <c r="K10" s="117">
        <v>774</v>
      </c>
      <c r="L10" s="117">
        <v>596</v>
      </c>
      <c r="M10" s="535" t="s">
        <v>97</v>
      </c>
      <c r="N10" s="536"/>
      <c r="O10" s="117">
        <v>148</v>
      </c>
      <c r="P10" s="117">
        <f t="shared" si="3"/>
        <v>371</v>
      </c>
      <c r="Q10" s="117">
        <v>182</v>
      </c>
      <c r="R10" s="117">
        <v>189</v>
      </c>
      <c r="S10" s="537" t="s">
        <v>98</v>
      </c>
      <c r="T10" s="536"/>
      <c r="U10" s="117">
        <v>389</v>
      </c>
      <c r="V10" s="117">
        <f aca="true" t="shared" si="5" ref="V10:V35">W10+X10</f>
        <v>1320</v>
      </c>
      <c r="W10" s="117">
        <v>619</v>
      </c>
      <c r="X10" s="117">
        <v>701</v>
      </c>
      <c r="Y10" s="535" t="s">
        <v>99</v>
      </c>
      <c r="Z10" s="536"/>
      <c r="AA10" s="117">
        <v>341</v>
      </c>
      <c r="AB10" s="117">
        <f t="shared" si="4"/>
        <v>883</v>
      </c>
      <c r="AC10" s="117">
        <v>424</v>
      </c>
      <c r="AD10" s="118">
        <v>459</v>
      </c>
      <c r="AE10" s="537" t="s">
        <v>100</v>
      </c>
      <c r="AF10" s="536"/>
      <c r="AG10" s="117">
        <v>188</v>
      </c>
      <c r="AH10" s="117">
        <f t="shared" si="0"/>
        <v>478</v>
      </c>
      <c r="AI10" s="117">
        <v>220</v>
      </c>
      <c r="AJ10" s="117">
        <v>258</v>
      </c>
    </row>
    <row r="11" spans="1:36" s="117" customFormat="1" ht="24" customHeight="1">
      <c r="A11" s="535" t="s">
        <v>101</v>
      </c>
      <c r="B11" s="536"/>
      <c r="C11" s="117">
        <v>448</v>
      </c>
      <c r="D11" s="117">
        <f t="shared" si="1"/>
        <v>1219</v>
      </c>
      <c r="E11" s="117">
        <v>614</v>
      </c>
      <c r="F11" s="117">
        <v>605</v>
      </c>
      <c r="G11" s="537" t="s">
        <v>102</v>
      </c>
      <c r="H11" s="536"/>
      <c r="I11" s="117">
        <v>318</v>
      </c>
      <c r="J11" s="117">
        <f t="shared" si="2"/>
        <v>1057</v>
      </c>
      <c r="K11" s="117">
        <v>535</v>
      </c>
      <c r="L11" s="117">
        <v>522</v>
      </c>
      <c r="M11" s="535" t="s">
        <v>103</v>
      </c>
      <c r="N11" s="536"/>
      <c r="O11" s="117">
        <v>206</v>
      </c>
      <c r="P11" s="117">
        <f t="shared" si="3"/>
        <v>590</v>
      </c>
      <c r="Q11" s="117">
        <v>290</v>
      </c>
      <c r="R11" s="117">
        <v>300</v>
      </c>
      <c r="S11" s="537" t="s">
        <v>104</v>
      </c>
      <c r="T11" s="536"/>
      <c r="U11" s="117">
        <v>790</v>
      </c>
      <c r="V11" s="117">
        <f t="shared" si="5"/>
        <v>1711</v>
      </c>
      <c r="W11" s="117">
        <v>944</v>
      </c>
      <c r="X11" s="117">
        <v>767</v>
      </c>
      <c r="Y11" s="535" t="s">
        <v>105</v>
      </c>
      <c r="Z11" s="536"/>
      <c r="AA11" s="117">
        <v>136</v>
      </c>
      <c r="AB11" s="117">
        <f t="shared" si="4"/>
        <v>481</v>
      </c>
      <c r="AC11" s="117">
        <v>239</v>
      </c>
      <c r="AD11" s="118">
        <v>242</v>
      </c>
      <c r="AE11" s="540" t="s">
        <v>106</v>
      </c>
      <c r="AF11" s="539"/>
      <c r="AG11" s="119">
        <f>SUM(AG5:AG10,AA35:AA36)</f>
        <v>1470</v>
      </c>
      <c r="AH11" s="119">
        <f>SUM(AH5:AH10,AB35:AB36)</f>
        <v>3675</v>
      </c>
      <c r="AI11" s="119">
        <f>SUM(AI5:AI10,AC35:AC36)</f>
        <v>1696</v>
      </c>
      <c r="AJ11" s="119">
        <f>SUM(AJ5:AJ10,AD35:AD36)</f>
        <v>1979</v>
      </c>
    </row>
    <row r="12" spans="1:36" s="117" customFormat="1" ht="24" customHeight="1">
      <c r="A12" s="535" t="s">
        <v>107</v>
      </c>
      <c r="B12" s="536"/>
      <c r="C12" s="117">
        <v>236</v>
      </c>
      <c r="D12" s="117">
        <f t="shared" si="1"/>
        <v>592</v>
      </c>
      <c r="E12" s="117">
        <v>305</v>
      </c>
      <c r="F12" s="117">
        <v>287</v>
      </c>
      <c r="G12" s="537" t="s">
        <v>108</v>
      </c>
      <c r="H12" s="536"/>
      <c r="I12" s="117">
        <v>0</v>
      </c>
      <c r="J12" s="117">
        <f t="shared" si="2"/>
        <v>0</v>
      </c>
      <c r="K12" s="117">
        <v>0</v>
      </c>
      <c r="L12" s="117">
        <v>0</v>
      </c>
      <c r="M12" s="535" t="s">
        <v>109</v>
      </c>
      <c r="N12" s="536"/>
      <c r="O12" s="117">
        <v>227</v>
      </c>
      <c r="P12" s="117">
        <f t="shared" si="3"/>
        <v>812</v>
      </c>
      <c r="Q12" s="117">
        <v>390</v>
      </c>
      <c r="R12" s="117">
        <v>422</v>
      </c>
      <c r="S12" s="537" t="s">
        <v>110</v>
      </c>
      <c r="T12" s="536"/>
      <c r="U12" s="117">
        <v>1372</v>
      </c>
      <c r="V12" s="117">
        <f t="shared" si="5"/>
        <v>4183</v>
      </c>
      <c r="W12" s="117">
        <v>2021</v>
      </c>
      <c r="X12" s="117">
        <v>2162</v>
      </c>
      <c r="Y12" s="535" t="s">
        <v>111</v>
      </c>
      <c r="Z12" s="536"/>
      <c r="AA12" s="117">
        <v>244</v>
      </c>
      <c r="AB12" s="117">
        <f t="shared" si="4"/>
        <v>695</v>
      </c>
      <c r="AC12" s="117">
        <v>355</v>
      </c>
      <c r="AD12" s="118">
        <v>340</v>
      </c>
      <c r="AE12" s="537" t="s">
        <v>112</v>
      </c>
      <c r="AF12" s="536"/>
      <c r="AG12" s="117">
        <v>102</v>
      </c>
      <c r="AH12" s="117">
        <f>AI12+AJ12</f>
        <v>253</v>
      </c>
      <c r="AI12" s="117">
        <v>122</v>
      </c>
      <c r="AJ12" s="117">
        <v>131</v>
      </c>
    </row>
    <row r="13" spans="1:36" s="117" customFormat="1" ht="24" customHeight="1">
      <c r="A13" s="535" t="s">
        <v>113</v>
      </c>
      <c r="B13" s="536"/>
      <c r="C13" s="117">
        <v>996</v>
      </c>
      <c r="D13" s="117">
        <f t="shared" si="1"/>
        <v>2059</v>
      </c>
      <c r="E13" s="117">
        <v>990</v>
      </c>
      <c r="F13" s="117">
        <v>1069</v>
      </c>
      <c r="G13" s="537" t="s">
        <v>114</v>
      </c>
      <c r="H13" s="536"/>
      <c r="I13" s="117">
        <v>1254</v>
      </c>
      <c r="J13" s="117">
        <f t="shared" si="2"/>
        <v>1393</v>
      </c>
      <c r="K13" s="117">
        <v>679</v>
      </c>
      <c r="L13" s="117">
        <v>714</v>
      </c>
      <c r="M13" s="535" t="s">
        <v>115</v>
      </c>
      <c r="N13" s="536"/>
      <c r="O13" s="120">
        <v>0</v>
      </c>
      <c r="P13" s="120">
        <v>0</v>
      </c>
      <c r="Q13" s="120">
        <v>0</v>
      </c>
      <c r="R13" s="120">
        <v>0</v>
      </c>
      <c r="S13" s="537" t="s">
        <v>116</v>
      </c>
      <c r="T13" s="536"/>
      <c r="U13" s="117">
        <v>610</v>
      </c>
      <c r="V13" s="117">
        <f t="shared" si="5"/>
        <v>1430</v>
      </c>
      <c r="W13" s="117">
        <v>725</v>
      </c>
      <c r="X13" s="117">
        <v>705</v>
      </c>
      <c r="Y13" s="535" t="s">
        <v>117</v>
      </c>
      <c r="Z13" s="536"/>
      <c r="AA13" s="117">
        <v>325</v>
      </c>
      <c r="AB13" s="117">
        <f t="shared" si="4"/>
        <v>779</v>
      </c>
      <c r="AC13" s="117">
        <v>389</v>
      </c>
      <c r="AD13" s="118">
        <v>390</v>
      </c>
      <c r="AE13" s="537" t="s">
        <v>118</v>
      </c>
      <c r="AF13" s="536"/>
      <c r="AG13" s="117">
        <v>223</v>
      </c>
      <c r="AH13" s="117">
        <f aca="true" t="shared" si="6" ref="AH13:AH19">AI13+AJ13</f>
        <v>582</v>
      </c>
      <c r="AI13" s="117">
        <v>271</v>
      </c>
      <c r="AJ13" s="117">
        <v>311</v>
      </c>
    </row>
    <row r="14" spans="1:36" s="117" customFormat="1" ht="24" customHeight="1">
      <c r="A14" s="535" t="s">
        <v>119</v>
      </c>
      <c r="B14" s="536"/>
      <c r="C14" s="117">
        <v>252</v>
      </c>
      <c r="D14" s="117">
        <f t="shared" si="1"/>
        <v>438</v>
      </c>
      <c r="E14" s="117">
        <v>208</v>
      </c>
      <c r="F14" s="117">
        <v>230</v>
      </c>
      <c r="G14" s="537" t="s">
        <v>120</v>
      </c>
      <c r="H14" s="536"/>
      <c r="I14" s="117">
        <v>1499</v>
      </c>
      <c r="J14" s="117">
        <f t="shared" si="2"/>
        <v>1616</v>
      </c>
      <c r="K14" s="117">
        <v>781</v>
      </c>
      <c r="L14" s="117">
        <v>835</v>
      </c>
      <c r="M14" s="535" t="s">
        <v>121</v>
      </c>
      <c r="N14" s="536"/>
      <c r="O14" s="117">
        <v>435</v>
      </c>
      <c r="P14" s="117">
        <f t="shared" si="3"/>
        <v>883</v>
      </c>
      <c r="Q14" s="117">
        <v>507</v>
      </c>
      <c r="R14" s="117">
        <v>376</v>
      </c>
      <c r="S14" s="537" t="s">
        <v>122</v>
      </c>
      <c r="T14" s="536"/>
      <c r="U14" s="117">
        <v>73</v>
      </c>
      <c r="V14" s="117">
        <f t="shared" si="5"/>
        <v>212</v>
      </c>
      <c r="W14" s="117">
        <v>106</v>
      </c>
      <c r="X14" s="117">
        <v>106</v>
      </c>
      <c r="Y14" s="535" t="s">
        <v>123</v>
      </c>
      <c r="Z14" s="536"/>
      <c r="AA14" s="117">
        <v>433</v>
      </c>
      <c r="AB14" s="117">
        <f t="shared" si="4"/>
        <v>1223</v>
      </c>
      <c r="AC14" s="117">
        <v>610</v>
      </c>
      <c r="AD14" s="118">
        <v>613</v>
      </c>
      <c r="AE14" s="537" t="s">
        <v>124</v>
      </c>
      <c r="AF14" s="536"/>
      <c r="AG14" s="117">
        <v>67</v>
      </c>
      <c r="AH14" s="117">
        <f t="shared" si="6"/>
        <v>185</v>
      </c>
      <c r="AI14" s="117">
        <v>88</v>
      </c>
      <c r="AJ14" s="117">
        <v>97</v>
      </c>
    </row>
    <row r="15" spans="1:36" s="117" customFormat="1" ht="24" customHeight="1">
      <c r="A15" s="535" t="s">
        <v>125</v>
      </c>
      <c r="B15" s="536"/>
      <c r="C15" s="117">
        <v>173</v>
      </c>
      <c r="D15" s="117">
        <f t="shared" si="1"/>
        <v>591</v>
      </c>
      <c r="E15" s="117">
        <v>258</v>
      </c>
      <c r="F15" s="117">
        <v>333</v>
      </c>
      <c r="G15" s="537" t="s">
        <v>126</v>
      </c>
      <c r="H15" s="536"/>
      <c r="I15" s="117">
        <v>344</v>
      </c>
      <c r="J15" s="117">
        <f t="shared" si="2"/>
        <v>368</v>
      </c>
      <c r="K15" s="117">
        <v>203</v>
      </c>
      <c r="L15" s="117">
        <v>165</v>
      </c>
      <c r="M15" s="535" t="s">
        <v>127</v>
      </c>
      <c r="N15" s="536"/>
      <c r="O15" s="117">
        <v>562</v>
      </c>
      <c r="P15" s="117">
        <f t="shared" si="3"/>
        <v>1524</v>
      </c>
      <c r="Q15" s="117">
        <v>737</v>
      </c>
      <c r="R15" s="117">
        <v>787</v>
      </c>
      <c r="S15" s="537" t="s">
        <v>128</v>
      </c>
      <c r="T15" s="536"/>
      <c r="U15" s="117">
        <v>71</v>
      </c>
      <c r="V15" s="117">
        <f t="shared" si="5"/>
        <v>183</v>
      </c>
      <c r="W15" s="117">
        <v>86</v>
      </c>
      <c r="X15" s="117">
        <v>97</v>
      </c>
      <c r="Y15" s="535" t="s">
        <v>129</v>
      </c>
      <c r="Z15" s="536"/>
      <c r="AA15" s="117">
        <v>168</v>
      </c>
      <c r="AB15" s="117">
        <f t="shared" si="4"/>
        <v>510</v>
      </c>
      <c r="AC15" s="117">
        <v>257</v>
      </c>
      <c r="AD15" s="118">
        <v>253</v>
      </c>
      <c r="AE15" s="537" t="s">
        <v>130</v>
      </c>
      <c r="AF15" s="536"/>
      <c r="AG15" s="117">
        <v>177</v>
      </c>
      <c r="AH15" s="117">
        <f t="shared" si="6"/>
        <v>428</v>
      </c>
      <c r="AI15" s="117">
        <v>191</v>
      </c>
      <c r="AJ15" s="117">
        <v>237</v>
      </c>
    </row>
    <row r="16" spans="1:36" s="117" customFormat="1" ht="24" customHeight="1">
      <c r="A16" s="535" t="s">
        <v>131</v>
      </c>
      <c r="B16" s="536"/>
      <c r="C16" s="117">
        <v>172</v>
      </c>
      <c r="D16" s="117">
        <f t="shared" si="1"/>
        <v>420</v>
      </c>
      <c r="E16" s="117">
        <v>199</v>
      </c>
      <c r="F16" s="117">
        <v>221</v>
      </c>
      <c r="G16" s="537" t="s">
        <v>132</v>
      </c>
      <c r="H16" s="536"/>
      <c r="I16" s="117">
        <v>300</v>
      </c>
      <c r="J16" s="117">
        <f t="shared" si="2"/>
        <v>532</v>
      </c>
      <c r="K16" s="117">
        <v>291</v>
      </c>
      <c r="L16" s="117">
        <v>241</v>
      </c>
      <c r="M16" s="535" t="s">
        <v>133</v>
      </c>
      <c r="N16" s="536"/>
      <c r="O16" s="117">
        <v>160</v>
      </c>
      <c r="P16" s="117">
        <f t="shared" si="3"/>
        <v>486</v>
      </c>
      <c r="Q16" s="117">
        <v>252</v>
      </c>
      <c r="R16" s="117">
        <v>234</v>
      </c>
      <c r="S16" s="537" t="s">
        <v>134</v>
      </c>
      <c r="T16" s="536"/>
      <c r="U16" s="117">
        <v>650</v>
      </c>
      <c r="V16" s="117">
        <f t="shared" si="5"/>
        <v>1980</v>
      </c>
      <c r="W16" s="117">
        <v>996</v>
      </c>
      <c r="X16" s="117">
        <v>984</v>
      </c>
      <c r="Y16" s="535" t="s">
        <v>135</v>
      </c>
      <c r="Z16" s="536"/>
      <c r="AA16" s="117">
        <v>285</v>
      </c>
      <c r="AB16" s="117">
        <f t="shared" si="4"/>
        <v>671</v>
      </c>
      <c r="AC16" s="117">
        <v>296</v>
      </c>
      <c r="AD16" s="118">
        <v>375</v>
      </c>
      <c r="AE16" s="537" t="s">
        <v>136</v>
      </c>
      <c r="AF16" s="536"/>
      <c r="AG16" s="117">
        <v>126</v>
      </c>
      <c r="AH16" s="117">
        <f t="shared" si="6"/>
        <v>305</v>
      </c>
      <c r="AI16" s="117">
        <v>133</v>
      </c>
      <c r="AJ16" s="117">
        <v>172</v>
      </c>
    </row>
    <row r="17" spans="1:36" s="117" customFormat="1" ht="24" customHeight="1">
      <c r="A17" s="535" t="s">
        <v>137</v>
      </c>
      <c r="B17" s="536"/>
      <c r="C17" s="117">
        <v>193</v>
      </c>
      <c r="D17" s="117">
        <f t="shared" si="1"/>
        <v>524</v>
      </c>
      <c r="E17" s="117">
        <v>244</v>
      </c>
      <c r="F17" s="117">
        <v>280</v>
      </c>
      <c r="G17" s="537" t="s">
        <v>138</v>
      </c>
      <c r="H17" s="536"/>
      <c r="I17" s="117">
        <v>439</v>
      </c>
      <c r="J17" s="117">
        <f t="shared" si="2"/>
        <v>1007</v>
      </c>
      <c r="K17" s="117">
        <v>514</v>
      </c>
      <c r="L17" s="117">
        <v>493</v>
      </c>
      <c r="M17" s="535" t="s">
        <v>139</v>
      </c>
      <c r="N17" s="536"/>
      <c r="O17" s="117">
        <v>48</v>
      </c>
      <c r="P17" s="117">
        <f t="shared" si="3"/>
        <v>158</v>
      </c>
      <c r="Q17" s="117">
        <v>79</v>
      </c>
      <c r="R17" s="117">
        <v>79</v>
      </c>
      <c r="S17" s="537" t="s">
        <v>140</v>
      </c>
      <c r="T17" s="536"/>
      <c r="U17" s="117">
        <v>911</v>
      </c>
      <c r="V17" s="117">
        <f t="shared" si="5"/>
        <v>2585</v>
      </c>
      <c r="W17" s="117">
        <v>1248</v>
      </c>
      <c r="X17" s="117">
        <v>1337</v>
      </c>
      <c r="Y17" s="535" t="s">
        <v>141</v>
      </c>
      <c r="Z17" s="536"/>
      <c r="AA17" s="117">
        <v>83</v>
      </c>
      <c r="AB17" s="117">
        <f t="shared" si="4"/>
        <v>197</v>
      </c>
      <c r="AC17" s="117">
        <v>95</v>
      </c>
      <c r="AD17" s="118">
        <v>102</v>
      </c>
      <c r="AE17" s="537" t="s">
        <v>142</v>
      </c>
      <c r="AF17" s="536"/>
      <c r="AG17" s="117">
        <v>149</v>
      </c>
      <c r="AH17" s="117">
        <f t="shared" si="6"/>
        <v>388</v>
      </c>
      <c r="AI17" s="117">
        <v>186</v>
      </c>
      <c r="AJ17" s="117">
        <v>202</v>
      </c>
    </row>
    <row r="18" spans="1:36" s="117" customFormat="1" ht="24" customHeight="1">
      <c r="A18" s="535" t="s">
        <v>143</v>
      </c>
      <c r="B18" s="536"/>
      <c r="C18" s="117">
        <v>679</v>
      </c>
      <c r="D18" s="117">
        <f t="shared" si="1"/>
        <v>1913</v>
      </c>
      <c r="E18" s="117">
        <v>943</v>
      </c>
      <c r="F18" s="117">
        <v>970</v>
      </c>
      <c r="G18" s="537" t="s">
        <v>144</v>
      </c>
      <c r="H18" s="536"/>
      <c r="I18" s="117">
        <v>279</v>
      </c>
      <c r="J18" s="117">
        <f t="shared" si="2"/>
        <v>671</v>
      </c>
      <c r="K18" s="117">
        <v>339</v>
      </c>
      <c r="L18" s="117">
        <v>332</v>
      </c>
      <c r="M18" s="535" t="s">
        <v>145</v>
      </c>
      <c r="N18" s="536"/>
      <c r="O18" s="117">
        <v>149</v>
      </c>
      <c r="P18" s="117">
        <f t="shared" si="3"/>
        <v>338</v>
      </c>
      <c r="Q18" s="117">
        <v>177</v>
      </c>
      <c r="R18" s="117">
        <v>161</v>
      </c>
      <c r="S18" s="537" t="s">
        <v>146</v>
      </c>
      <c r="T18" s="536"/>
      <c r="U18" s="117">
        <v>721</v>
      </c>
      <c r="V18" s="117">
        <f t="shared" si="5"/>
        <v>2144</v>
      </c>
      <c r="W18" s="117">
        <v>1034</v>
      </c>
      <c r="X18" s="117">
        <v>1110</v>
      </c>
      <c r="Y18" s="535" t="s">
        <v>147</v>
      </c>
      <c r="Z18" s="536"/>
      <c r="AA18" s="117">
        <v>110</v>
      </c>
      <c r="AB18" s="117">
        <f t="shared" si="4"/>
        <v>211</v>
      </c>
      <c r="AC18" s="117">
        <v>107</v>
      </c>
      <c r="AD18" s="118">
        <v>104</v>
      </c>
      <c r="AE18" s="537" t="s">
        <v>148</v>
      </c>
      <c r="AF18" s="536"/>
      <c r="AG18" s="117">
        <v>625</v>
      </c>
      <c r="AH18" s="117">
        <f t="shared" si="6"/>
        <v>1569</v>
      </c>
      <c r="AI18" s="117">
        <v>728</v>
      </c>
      <c r="AJ18" s="117">
        <v>841</v>
      </c>
    </row>
    <row r="19" spans="1:36" s="117" customFormat="1" ht="24" customHeight="1">
      <c r="A19" s="535" t="s">
        <v>149</v>
      </c>
      <c r="B19" s="536"/>
      <c r="C19" s="117">
        <v>785</v>
      </c>
      <c r="D19" s="117">
        <f t="shared" si="1"/>
        <v>1951</v>
      </c>
      <c r="E19" s="117">
        <v>1027</v>
      </c>
      <c r="F19" s="117">
        <v>924</v>
      </c>
      <c r="G19" s="537" t="s">
        <v>150</v>
      </c>
      <c r="H19" s="536"/>
      <c r="I19" s="117">
        <v>0</v>
      </c>
      <c r="J19" s="117">
        <f t="shared" si="2"/>
        <v>0</v>
      </c>
      <c r="K19" s="117">
        <v>0</v>
      </c>
      <c r="L19" s="117">
        <v>0</v>
      </c>
      <c r="M19" s="535" t="s">
        <v>151</v>
      </c>
      <c r="N19" s="536"/>
      <c r="O19" s="117">
        <v>102</v>
      </c>
      <c r="P19" s="117">
        <f t="shared" si="3"/>
        <v>283</v>
      </c>
      <c r="Q19" s="117">
        <v>131</v>
      </c>
      <c r="R19" s="117">
        <v>152</v>
      </c>
      <c r="S19" s="537" t="s">
        <v>152</v>
      </c>
      <c r="T19" s="536"/>
      <c r="U19" s="117">
        <v>508</v>
      </c>
      <c r="V19" s="117">
        <f t="shared" si="5"/>
        <v>1288</v>
      </c>
      <c r="W19" s="117">
        <v>652</v>
      </c>
      <c r="X19" s="117">
        <v>636</v>
      </c>
      <c r="Y19" s="535" t="s">
        <v>153</v>
      </c>
      <c r="Z19" s="536"/>
      <c r="AA19" s="117">
        <v>314</v>
      </c>
      <c r="AB19" s="117">
        <f t="shared" si="4"/>
        <v>486</v>
      </c>
      <c r="AC19" s="117">
        <v>312</v>
      </c>
      <c r="AD19" s="118">
        <v>174</v>
      </c>
      <c r="AE19" s="537" t="s">
        <v>154</v>
      </c>
      <c r="AF19" s="536"/>
      <c r="AG19" s="117">
        <v>832</v>
      </c>
      <c r="AH19" s="117">
        <f t="shared" si="6"/>
        <v>2524</v>
      </c>
      <c r="AI19" s="117">
        <v>1198</v>
      </c>
      <c r="AJ19" s="117">
        <v>1326</v>
      </c>
    </row>
    <row r="20" spans="1:36" s="117" customFormat="1" ht="24" customHeight="1">
      <c r="A20" s="535" t="s">
        <v>155</v>
      </c>
      <c r="B20" s="536"/>
      <c r="C20" s="117">
        <v>491</v>
      </c>
      <c r="D20" s="117">
        <f t="shared" si="1"/>
        <v>1108</v>
      </c>
      <c r="E20" s="117">
        <v>532</v>
      </c>
      <c r="F20" s="117">
        <v>576</v>
      </c>
      <c r="G20" s="537" t="s">
        <v>156</v>
      </c>
      <c r="H20" s="536"/>
      <c r="I20" s="117">
        <v>553</v>
      </c>
      <c r="J20" s="117">
        <f t="shared" si="2"/>
        <v>1092</v>
      </c>
      <c r="K20" s="117">
        <v>583</v>
      </c>
      <c r="L20" s="117">
        <v>509</v>
      </c>
      <c r="M20" s="535" t="s">
        <v>157</v>
      </c>
      <c r="N20" s="536"/>
      <c r="O20" s="117">
        <v>352</v>
      </c>
      <c r="P20" s="117">
        <f t="shared" si="3"/>
        <v>776</v>
      </c>
      <c r="Q20" s="117">
        <v>440</v>
      </c>
      <c r="R20" s="117">
        <v>336</v>
      </c>
      <c r="S20" s="537" t="s">
        <v>158</v>
      </c>
      <c r="T20" s="536"/>
      <c r="U20" s="117">
        <v>1107</v>
      </c>
      <c r="V20" s="117">
        <f t="shared" si="5"/>
        <v>2817</v>
      </c>
      <c r="W20" s="117">
        <v>1394</v>
      </c>
      <c r="X20" s="117">
        <v>1423</v>
      </c>
      <c r="Y20" s="535" t="s">
        <v>159</v>
      </c>
      <c r="Z20" s="536"/>
      <c r="AA20" s="117">
        <v>154</v>
      </c>
      <c r="AB20" s="117">
        <f t="shared" si="4"/>
        <v>386</v>
      </c>
      <c r="AC20" s="117">
        <v>177</v>
      </c>
      <c r="AD20" s="118">
        <v>209</v>
      </c>
      <c r="AE20" s="540" t="s">
        <v>160</v>
      </c>
      <c r="AF20" s="539"/>
      <c r="AG20" s="119">
        <f>SUM(AG12:AG19)</f>
        <v>2301</v>
      </c>
      <c r="AH20" s="119">
        <f>SUM(AH12:AH19)</f>
        <v>6234</v>
      </c>
      <c r="AI20" s="119">
        <f>SUM(AI12:AI19)</f>
        <v>2917</v>
      </c>
      <c r="AJ20" s="119">
        <f>SUM(AJ12:AJ19)</f>
        <v>3317</v>
      </c>
    </row>
    <row r="21" spans="1:36" s="117" customFormat="1" ht="24" customHeight="1">
      <c r="A21" s="535" t="s">
        <v>161</v>
      </c>
      <c r="B21" s="536"/>
      <c r="C21" s="117">
        <v>736</v>
      </c>
      <c r="D21" s="117">
        <f t="shared" si="1"/>
        <v>1486</v>
      </c>
      <c r="E21" s="117">
        <v>807</v>
      </c>
      <c r="F21" s="117">
        <v>679</v>
      </c>
      <c r="G21" s="537" t="s">
        <v>162</v>
      </c>
      <c r="H21" s="536"/>
      <c r="I21" s="117">
        <v>189</v>
      </c>
      <c r="J21" s="117">
        <f t="shared" si="2"/>
        <v>336</v>
      </c>
      <c r="K21" s="117">
        <v>169</v>
      </c>
      <c r="L21" s="117">
        <v>167</v>
      </c>
      <c r="M21" s="535" t="s">
        <v>163</v>
      </c>
      <c r="N21" s="536"/>
      <c r="O21" s="117">
        <v>530</v>
      </c>
      <c r="P21" s="117">
        <f t="shared" si="3"/>
        <v>1098</v>
      </c>
      <c r="Q21" s="117">
        <v>632</v>
      </c>
      <c r="R21" s="117">
        <v>466</v>
      </c>
      <c r="S21" s="537" t="s">
        <v>164</v>
      </c>
      <c r="T21" s="536"/>
      <c r="U21" s="117">
        <v>245</v>
      </c>
      <c r="V21" s="117">
        <f t="shared" si="5"/>
        <v>484</v>
      </c>
      <c r="W21" s="117">
        <v>261</v>
      </c>
      <c r="X21" s="117">
        <v>223</v>
      </c>
      <c r="Y21" s="535" t="s">
        <v>165</v>
      </c>
      <c r="Z21" s="536"/>
      <c r="AA21" s="117">
        <v>388</v>
      </c>
      <c r="AB21" s="117">
        <f t="shared" si="4"/>
        <v>962</v>
      </c>
      <c r="AC21" s="117">
        <v>477</v>
      </c>
      <c r="AD21" s="118">
        <v>485</v>
      </c>
      <c r="AE21" s="537" t="s">
        <v>166</v>
      </c>
      <c r="AF21" s="536"/>
      <c r="AG21" s="117">
        <v>112</v>
      </c>
      <c r="AH21" s="117">
        <f>AI21+AJ21</f>
        <v>309</v>
      </c>
      <c r="AI21" s="117">
        <v>149</v>
      </c>
      <c r="AJ21" s="117">
        <v>160</v>
      </c>
    </row>
    <row r="22" spans="1:36" s="117" customFormat="1" ht="24" customHeight="1">
      <c r="A22" s="535" t="s">
        <v>167</v>
      </c>
      <c r="B22" s="536"/>
      <c r="C22" s="117">
        <v>2086</v>
      </c>
      <c r="D22" s="117">
        <f t="shared" si="1"/>
        <v>2928</v>
      </c>
      <c r="E22" s="117">
        <v>1773</v>
      </c>
      <c r="F22" s="117">
        <v>1155</v>
      </c>
      <c r="G22" s="537" t="s">
        <v>168</v>
      </c>
      <c r="H22" s="536"/>
      <c r="I22" s="117">
        <v>303</v>
      </c>
      <c r="J22" s="117">
        <f t="shared" si="2"/>
        <v>677</v>
      </c>
      <c r="K22" s="117">
        <v>350</v>
      </c>
      <c r="L22" s="117">
        <v>327</v>
      </c>
      <c r="M22" s="535" t="s">
        <v>169</v>
      </c>
      <c r="N22" s="536"/>
      <c r="O22" s="117">
        <v>97</v>
      </c>
      <c r="P22" s="117">
        <f t="shared" si="3"/>
        <v>248</v>
      </c>
      <c r="Q22" s="117">
        <v>116</v>
      </c>
      <c r="R22" s="117">
        <v>132</v>
      </c>
      <c r="S22" s="537" t="s">
        <v>170</v>
      </c>
      <c r="T22" s="536"/>
      <c r="U22" s="117">
        <v>73</v>
      </c>
      <c r="V22" s="117">
        <f t="shared" si="5"/>
        <v>229</v>
      </c>
      <c r="W22" s="117">
        <v>114</v>
      </c>
      <c r="X22" s="117">
        <v>115</v>
      </c>
      <c r="Y22" s="535" t="s">
        <v>171</v>
      </c>
      <c r="Z22" s="536"/>
      <c r="AA22" s="117">
        <v>174</v>
      </c>
      <c r="AB22" s="117">
        <f t="shared" si="4"/>
        <v>445</v>
      </c>
      <c r="AC22" s="117">
        <v>203</v>
      </c>
      <c r="AD22" s="118">
        <v>242</v>
      </c>
      <c r="AE22" s="537" t="s">
        <v>172</v>
      </c>
      <c r="AF22" s="536"/>
      <c r="AG22" s="117">
        <v>1734</v>
      </c>
      <c r="AH22" s="117">
        <f>AI22+AJ22</f>
        <v>4471</v>
      </c>
      <c r="AI22" s="117">
        <v>2181</v>
      </c>
      <c r="AJ22" s="117">
        <v>2290</v>
      </c>
    </row>
    <row r="23" spans="1:36" s="117" customFormat="1" ht="24" customHeight="1">
      <c r="A23" s="535" t="s">
        <v>173</v>
      </c>
      <c r="B23" s="536"/>
      <c r="C23" s="117">
        <v>7206</v>
      </c>
      <c r="D23" s="117">
        <f t="shared" si="1"/>
        <v>15354</v>
      </c>
      <c r="E23" s="117">
        <v>8262</v>
      </c>
      <c r="F23" s="117">
        <v>7092</v>
      </c>
      <c r="G23" s="537" t="s">
        <v>174</v>
      </c>
      <c r="H23" s="536"/>
      <c r="I23" s="117">
        <v>43</v>
      </c>
      <c r="J23" s="117">
        <f t="shared" si="2"/>
        <v>93</v>
      </c>
      <c r="K23" s="117">
        <v>47</v>
      </c>
      <c r="L23" s="117">
        <v>46</v>
      </c>
      <c r="M23" s="535" t="s">
        <v>175</v>
      </c>
      <c r="N23" s="536"/>
      <c r="O23" s="117">
        <v>166</v>
      </c>
      <c r="P23" s="117">
        <f t="shared" si="3"/>
        <v>457</v>
      </c>
      <c r="Q23" s="117">
        <v>229</v>
      </c>
      <c r="R23" s="117">
        <v>228</v>
      </c>
      <c r="S23" s="537" t="s">
        <v>176</v>
      </c>
      <c r="T23" s="536"/>
      <c r="U23" s="117">
        <v>713</v>
      </c>
      <c r="V23" s="117">
        <f t="shared" si="5"/>
        <v>1441</v>
      </c>
      <c r="W23" s="117">
        <v>834</v>
      </c>
      <c r="X23" s="117">
        <v>607</v>
      </c>
      <c r="Y23" s="535" t="s">
        <v>177</v>
      </c>
      <c r="Z23" s="536"/>
      <c r="AA23" s="117">
        <v>453</v>
      </c>
      <c r="AB23" s="117">
        <f t="shared" si="4"/>
        <v>1183</v>
      </c>
      <c r="AC23" s="117">
        <v>551</v>
      </c>
      <c r="AD23" s="118">
        <v>632</v>
      </c>
      <c r="AE23" s="537" t="s">
        <v>178</v>
      </c>
      <c r="AF23" s="536"/>
      <c r="AG23" s="117">
        <v>629</v>
      </c>
      <c r="AH23" s="117">
        <f>AI23+AJ23</f>
        <v>1735</v>
      </c>
      <c r="AI23" s="117">
        <v>828</v>
      </c>
      <c r="AJ23" s="117">
        <v>907</v>
      </c>
    </row>
    <row r="24" spans="1:36" s="117" customFormat="1" ht="24" customHeight="1">
      <c r="A24" s="535" t="s">
        <v>179</v>
      </c>
      <c r="B24" s="536"/>
      <c r="C24" s="117">
        <v>985</v>
      </c>
      <c r="D24" s="117">
        <f t="shared" si="1"/>
        <v>2072</v>
      </c>
      <c r="E24" s="117">
        <v>1069</v>
      </c>
      <c r="F24" s="117">
        <v>1003</v>
      </c>
      <c r="G24" s="537" t="s">
        <v>180</v>
      </c>
      <c r="H24" s="536"/>
      <c r="I24" s="117">
        <v>58</v>
      </c>
      <c r="J24" s="117">
        <f t="shared" si="2"/>
        <v>123</v>
      </c>
      <c r="K24" s="117">
        <v>61</v>
      </c>
      <c r="L24" s="117">
        <v>62</v>
      </c>
      <c r="M24" s="535" t="s">
        <v>181</v>
      </c>
      <c r="N24" s="536"/>
      <c r="O24" s="117">
        <v>207</v>
      </c>
      <c r="P24" s="117">
        <f t="shared" si="3"/>
        <v>562</v>
      </c>
      <c r="Q24" s="117">
        <v>288</v>
      </c>
      <c r="R24" s="117">
        <v>274</v>
      </c>
      <c r="S24" s="537" t="s">
        <v>182</v>
      </c>
      <c r="T24" s="536"/>
      <c r="U24" s="117">
        <v>179</v>
      </c>
      <c r="V24" s="117">
        <f t="shared" si="5"/>
        <v>505</v>
      </c>
      <c r="W24" s="117">
        <v>244</v>
      </c>
      <c r="X24" s="117">
        <v>261</v>
      </c>
      <c r="Y24" s="535" t="s">
        <v>183</v>
      </c>
      <c r="Z24" s="536"/>
      <c r="AA24" s="117">
        <v>2405</v>
      </c>
      <c r="AB24" s="117">
        <f t="shared" si="4"/>
        <v>5522</v>
      </c>
      <c r="AC24" s="117">
        <v>2862</v>
      </c>
      <c r="AD24" s="118">
        <v>2660</v>
      </c>
      <c r="AE24" s="537" t="s">
        <v>184</v>
      </c>
      <c r="AF24" s="536"/>
      <c r="AG24" s="117">
        <v>240</v>
      </c>
      <c r="AH24" s="117">
        <f>AI24+AJ24</f>
        <v>550</v>
      </c>
      <c r="AI24" s="117">
        <v>250</v>
      </c>
      <c r="AJ24" s="117">
        <v>300</v>
      </c>
    </row>
    <row r="25" spans="1:36" s="117" customFormat="1" ht="24" customHeight="1">
      <c r="A25" s="535" t="s">
        <v>185</v>
      </c>
      <c r="B25" s="536"/>
      <c r="C25" s="117">
        <v>3218</v>
      </c>
      <c r="D25" s="117">
        <f t="shared" si="1"/>
        <v>6104</v>
      </c>
      <c r="E25" s="117">
        <v>3625</v>
      </c>
      <c r="F25" s="117">
        <v>2479</v>
      </c>
      <c r="G25" s="537" t="s">
        <v>186</v>
      </c>
      <c r="H25" s="536"/>
      <c r="I25" s="117">
        <v>114</v>
      </c>
      <c r="J25" s="117">
        <f t="shared" si="2"/>
        <v>296</v>
      </c>
      <c r="K25" s="117">
        <v>142</v>
      </c>
      <c r="L25" s="117">
        <v>154</v>
      </c>
      <c r="M25" s="535" t="s">
        <v>187</v>
      </c>
      <c r="N25" s="536"/>
      <c r="O25" s="117">
        <v>272</v>
      </c>
      <c r="P25" s="117">
        <f t="shared" si="3"/>
        <v>603</v>
      </c>
      <c r="Q25" s="117">
        <v>319</v>
      </c>
      <c r="R25" s="117">
        <v>284</v>
      </c>
      <c r="S25" s="537" t="s">
        <v>188</v>
      </c>
      <c r="T25" s="536"/>
      <c r="U25" s="117">
        <v>129</v>
      </c>
      <c r="V25" s="117">
        <f t="shared" si="5"/>
        <v>359</v>
      </c>
      <c r="W25" s="117">
        <v>164</v>
      </c>
      <c r="X25" s="117">
        <v>195</v>
      </c>
      <c r="Y25" s="535" t="s">
        <v>189</v>
      </c>
      <c r="Z25" s="536"/>
      <c r="AA25" s="117">
        <v>771</v>
      </c>
      <c r="AB25" s="117">
        <f t="shared" si="4"/>
        <v>2120</v>
      </c>
      <c r="AC25" s="117">
        <v>998</v>
      </c>
      <c r="AD25" s="118">
        <v>1122</v>
      </c>
      <c r="AE25" s="537" t="s">
        <v>190</v>
      </c>
      <c r="AF25" s="536"/>
      <c r="AG25" s="117">
        <v>1506</v>
      </c>
      <c r="AH25" s="117">
        <f>AI25+AJ25</f>
        <v>3854</v>
      </c>
      <c r="AI25" s="117">
        <v>1783</v>
      </c>
      <c r="AJ25" s="117">
        <v>2071</v>
      </c>
    </row>
    <row r="26" spans="1:36" s="117" customFormat="1" ht="24" customHeight="1">
      <c r="A26" s="535" t="s">
        <v>191</v>
      </c>
      <c r="B26" s="536"/>
      <c r="C26" s="117">
        <v>540</v>
      </c>
      <c r="D26" s="117">
        <f t="shared" si="1"/>
        <v>1209</v>
      </c>
      <c r="E26" s="117">
        <v>617</v>
      </c>
      <c r="F26" s="117">
        <v>592</v>
      </c>
      <c r="G26" s="537" t="s">
        <v>192</v>
      </c>
      <c r="H26" s="536"/>
      <c r="I26" s="117">
        <v>48</v>
      </c>
      <c r="J26" s="117">
        <f t="shared" si="2"/>
        <v>129</v>
      </c>
      <c r="K26" s="117">
        <v>63</v>
      </c>
      <c r="L26" s="117">
        <v>66</v>
      </c>
      <c r="M26" s="535" t="s">
        <v>193</v>
      </c>
      <c r="N26" s="536"/>
      <c r="O26" s="117">
        <v>244</v>
      </c>
      <c r="P26" s="117">
        <f t="shared" si="3"/>
        <v>505</v>
      </c>
      <c r="Q26" s="117">
        <v>291</v>
      </c>
      <c r="R26" s="117">
        <v>214</v>
      </c>
      <c r="S26" s="537" t="s">
        <v>194</v>
      </c>
      <c r="T26" s="536"/>
      <c r="U26" s="117">
        <v>261</v>
      </c>
      <c r="V26" s="117">
        <f t="shared" si="5"/>
        <v>766</v>
      </c>
      <c r="W26" s="117">
        <v>354</v>
      </c>
      <c r="X26" s="117">
        <v>412</v>
      </c>
      <c r="Y26" s="535" t="s">
        <v>195</v>
      </c>
      <c r="Z26" s="536"/>
      <c r="AA26" s="117">
        <v>483</v>
      </c>
      <c r="AB26" s="117">
        <f t="shared" si="4"/>
        <v>1303</v>
      </c>
      <c r="AC26" s="117">
        <v>617</v>
      </c>
      <c r="AD26" s="118">
        <v>686</v>
      </c>
      <c r="AE26" s="540" t="s">
        <v>196</v>
      </c>
      <c r="AF26" s="539"/>
      <c r="AG26" s="119">
        <f>SUM(AG21:AG25)</f>
        <v>4221</v>
      </c>
      <c r="AH26" s="119">
        <f>SUM(AH21:AH25)</f>
        <v>10919</v>
      </c>
      <c r="AI26" s="119">
        <f>SUM(AI21:AI25)</f>
        <v>5191</v>
      </c>
      <c r="AJ26" s="119">
        <f>SUM(AJ21:AJ25)</f>
        <v>5728</v>
      </c>
    </row>
    <row r="27" spans="1:36" s="117" customFormat="1" ht="24" customHeight="1">
      <c r="A27" s="535" t="s">
        <v>197</v>
      </c>
      <c r="B27" s="536"/>
      <c r="C27" s="117">
        <v>113</v>
      </c>
      <c r="D27" s="117">
        <f t="shared" si="1"/>
        <v>341</v>
      </c>
      <c r="E27" s="117">
        <v>161</v>
      </c>
      <c r="F27" s="117">
        <v>180</v>
      </c>
      <c r="G27" s="537" t="s">
        <v>198</v>
      </c>
      <c r="H27" s="536"/>
      <c r="I27" s="117">
        <v>46</v>
      </c>
      <c r="J27" s="117">
        <f t="shared" si="2"/>
        <v>139</v>
      </c>
      <c r="K27" s="117">
        <v>69</v>
      </c>
      <c r="L27" s="117">
        <v>70</v>
      </c>
      <c r="M27" s="535" t="s">
        <v>199</v>
      </c>
      <c r="N27" s="536"/>
      <c r="O27" s="117">
        <v>210</v>
      </c>
      <c r="P27" s="117">
        <f t="shared" si="3"/>
        <v>534</v>
      </c>
      <c r="Q27" s="117">
        <v>271</v>
      </c>
      <c r="R27" s="117">
        <v>263</v>
      </c>
      <c r="S27" s="537" t="s">
        <v>200</v>
      </c>
      <c r="T27" s="536"/>
      <c r="U27" s="117">
        <v>385</v>
      </c>
      <c r="V27" s="117">
        <f t="shared" si="5"/>
        <v>1070</v>
      </c>
      <c r="W27" s="117">
        <v>519</v>
      </c>
      <c r="X27" s="117">
        <v>551</v>
      </c>
      <c r="Y27" s="535" t="s">
        <v>201</v>
      </c>
      <c r="Z27" s="536"/>
      <c r="AA27" s="117">
        <v>457</v>
      </c>
      <c r="AB27" s="117">
        <f t="shared" si="4"/>
        <v>1549</v>
      </c>
      <c r="AC27" s="117">
        <v>823</v>
      </c>
      <c r="AD27" s="118">
        <v>726</v>
      </c>
      <c r="AE27" s="537" t="s">
        <v>202</v>
      </c>
      <c r="AF27" s="536"/>
      <c r="AG27" s="117">
        <f>I29</f>
        <v>37809</v>
      </c>
      <c r="AH27" s="117">
        <f>J29</f>
        <v>76312</v>
      </c>
      <c r="AI27" s="117">
        <f>K29</f>
        <v>40624</v>
      </c>
      <c r="AJ27" s="117">
        <f>L29</f>
        <v>35688</v>
      </c>
    </row>
    <row r="28" spans="1:36" s="117" customFormat="1" ht="24" customHeight="1">
      <c r="A28" s="535" t="s">
        <v>203</v>
      </c>
      <c r="B28" s="536"/>
      <c r="C28" s="117">
        <v>3197</v>
      </c>
      <c r="D28" s="117">
        <f t="shared" si="1"/>
        <v>7188</v>
      </c>
      <c r="E28" s="117">
        <v>3715</v>
      </c>
      <c r="F28" s="117">
        <v>3473</v>
      </c>
      <c r="G28" s="537" t="s">
        <v>204</v>
      </c>
      <c r="H28" s="536"/>
      <c r="I28" s="117">
        <v>0</v>
      </c>
      <c r="J28" s="117">
        <f t="shared" si="2"/>
        <v>0</v>
      </c>
      <c r="K28" s="117">
        <v>0</v>
      </c>
      <c r="L28" s="117">
        <v>0</v>
      </c>
      <c r="M28" s="535" t="s">
        <v>205</v>
      </c>
      <c r="N28" s="536"/>
      <c r="O28" s="117">
        <v>68</v>
      </c>
      <c r="P28" s="117">
        <f t="shared" si="3"/>
        <v>171</v>
      </c>
      <c r="Q28" s="117">
        <v>93</v>
      </c>
      <c r="R28" s="117">
        <v>78</v>
      </c>
      <c r="S28" s="537" t="s">
        <v>206</v>
      </c>
      <c r="T28" s="536"/>
      <c r="U28" s="117">
        <v>340</v>
      </c>
      <c r="V28" s="117">
        <f t="shared" si="5"/>
        <v>866</v>
      </c>
      <c r="W28" s="117">
        <v>472</v>
      </c>
      <c r="X28" s="117">
        <v>394</v>
      </c>
      <c r="Y28" s="535" t="s">
        <v>207</v>
      </c>
      <c r="Z28" s="536"/>
      <c r="AA28" s="117">
        <v>535</v>
      </c>
      <c r="AB28" s="117">
        <f t="shared" si="4"/>
        <v>1470</v>
      </c>
      <c r="AC28" s="117">
        <v>704</v>
      </c>
      <c r="AD28" s="118">
        <v>766</v>
      </c>
      <c r="AE28" s="537" t="s">
        <v>208</v>
      </c>
      <c r="AF28" s="536"/>
      <c r="AG28" s="117">
        <f>O30</f>
        <v>11240</v>
      </c>
      <c r="AH28" s="117">
        <f>P30</f>
        <v>28109</v>
      </c>
      <c r="AI28" s="117">
        <f>Q30</f>
        <v>14348</v>
      </c>
      <c r="AJ28" s="117">
        <f>R30</f>
        <v>13761</v>
      </c>
    </row>
    <row r="29" spans="1:36" s="117" customFormat="1" ht="24" customHeight="1">
      <c r="A29" s="535" t="s">
        <v>209</v>
      </c>
      <c r="B29" s="536"/>
      <c r="C29" s="117">
        <v>111</v>
      </c>
      <c r="D29" s="117">
        <f t="shared" si="1"/>
        <v>348</v>
      </c>
      <c r="E29" s="117">
        <v>165</v>
      </c>
      <c r="F29" s="117">
        <v>183</v>
      </c>
      <c r="G29" s="540" t="s">
        <v>210</v>
      </c>
      <c r="H29" s="539"/>
      <c r="I29" s="119">
        <f>SUM(I5:I28,C5:C36)</f>
        <v>37809</v>
      </c>
      <c r="J29" s="119">
        <f>SUM(J5:J28,D5:D36)</f>
        <v>76312</v>
      </c>
      <c r="K29" s="119">
        <f>SUM(K5:K28,E5:E36)</f>
        <v>40624</v>
      </c>
      <c r="L29" s="119">
        <f>SUM(L5:L28,F5:F36)</f>
        <v>35688</v>
      </c>
      <c r="M29" s="535" t="s">
        <v>211</v>
      </c>
      <c r="N29" s="536"/>
      <c r="O29" s="117">
        <v>0</v>
      </c>
      <c r="P29" s="117">
        <f t="shared" si="3"/>
        <v>0</v>
      </c>
      <c r="Q29" s="117">
        <v>0</v>
      </c>
      <c r="R29" s="117">
        <v>0</v>
      </c>
      <c r="S29" s="537" t="s">
        <v>212</v>
      </c>
      <c r="T29" s="536"/>
      <c r="U29" s="117">
        <v>159</v>
      </c>
      <c r="V29" s="117">
        <f t="shared" si="5"/>
        <v>544</v>
      </c>
      <c r="W29" s="117">
        <v>280</v>
      </c>
      <c r="X29" s="117">
        <v>264</v>
      </c>
      <c r="Y29" s="538" t="s">
        <v>213</v>
      </c>
      <c r="Z29" s="539"/>
      <c r="AA29" s="119">
        <f>SUM(AA5:AA28)</f>
        <v>9206</v>
      </c>
      <c r="AB29" s="119">
        <f>SUM(AB5:AB28)</f>
        <v>24410</v>
      </c>
      <c r="AC29" s="119">
        <f>SUM(AC5:AC28)</f>
        <v>12191</v>
      </c>
      <c r="AD29" s="119">
        <f>SUM(AD5:AD28)</f>
        <v>12219</v>
      </c>
      <c r="AE29" s="537" t="s">
        <v>214</v>
      </c>
      <c r="AF29" s="536"/>
      <c r="AG29" s="117">
        <f>U8</f>
        <v>2625</v>
      </c>
      <c r="AH29" s="117">
        <f>V8</f>
        <v>7199</v>
      </c>
      <c r="AI29" s="117">
        <f>W8</f>
        <v>3466</v>
      </c>
      <c r="AJ29" s="117">
        <f>X8</f>
        <v>3733</v>
      </c>
    </row>
    <row r="30" spans="1:36" s="117" customFormat="1" ht="24" customHeight="1">
      <c r="A30" s="535" t="s">
        <v>215</v>
      </c>
      <c r="B30" s="536"/>
      <c r="C30" s="117">
        <v>594</v>
      </c>
      <c r="D30" s="117">
        <f t="shared" si="1"/>
        <v>1456</v>
      </c>
      <c r="E30" s="117">
        <v>701</v>
      </c>
      <c r="F30" s="117">
        <v>755</v>
      </c>
      <c r="G30" s="537" t="s">
        <v>216</v>
      </c>
      <c r="H30" s="536"/>
      <c r="I30" s="117">
        <v>1356</v>
      </c>
      <c r="J30" s="117">
        <f>K30+L30</f>
        <v>3611</v>
      </c>
      <c r="K30" s="117">
        <v>1782</v>
      </c>
      <c r="L30" s="117">
        <v>1829</v>
      </c>
      <c r="M30" s="538" t="s">
        <v>217</v>
      </c>
      <c r="N30" s="539"/>
      <c r="O30" s="119">
        <f>SUM(I30:I36,O5:O29)</f>
        <v>11240</v>
      </c>
      <c r="P30" s="119">
        <f>SUM(J30:J36,P5:P29)</f>
        <v>28109</v>
      </c>
      <c r="Q30" s="405">
        <f>SUM(K30:K36,Q5:Q29)</f>
        <v>14348</v>
      </c>
      <c r="R30" s="405">
        <f>SUM(L30:L36,R5:R29)</f>
        <v>13761</v>
      </c>
      <c r="S30" s="537" t="s">
        <v>218</v>
      </c>
      <c r="T30" s="536"/>
      <c r="U30" s="117">
        <v>235</v>
      </c>
      <c r="V30" s="117">
        <f t="shared" si="5"/>
        <v>752</v>
      </c>
      <c r="W30" s="117">
        <v>360</v>
      </c>
      <c r="X30" s="117">
        <v>392</v>
      </c>
      <c r="Y30" s="535" t="s">
        <v>219</v>
      </c>
      <c r="Z30" s="536"/>
      <c r="AA30" s="117">
        <v>172</v>
      </c>
      <c r="AB30" s="117">
        <f>AC30+AD30</f>
        <v>521</v>
      </c>
      <c r="AC30" s="117">
        <v>240</v>
      </c>
      <c r="AD30" s="118">
        <v>281</v>
      </c>
      <c r="AE30" s="537" t="s">
        <v>220</v>
      </c>
      <c r="AF30" s="536"/>
      <c r="AG30" s="117">
        <f>U36</f>
        <v>11161</v>
      </c>
      <c r="AH30" s="117">
        <f>V36</f>
        <v>30651</v>
      </c>
      <c r="AI30" s="117">
        <f>W36</f>
        <v>15292</v>
      </c>
      <c r="AJ30" s="117">
        <f>X36</f>
        <v>15359</v>
      </c>
    </row>
    <row r="31" spans="1:36" s="117" customFormat="1" ht="24" customHeight="1">
      <c r="A31" s="535" t="s">
        <v>221</v>
      </c>
      <c r="B31" s="536"/>
      <c r="C31" s="117">
        <v>0</v>
      </c>
      <c r="D31" s="117">
        <f t="shared" si="1"/>
        <v>0</v>
      </c>
      <c r="E31" s="117">
        <v>0</v>
      </c>
      <c r="F31" s="117">
        <v>0</v>
      </c>
      <c r="G31" s="537" t="s">
        <v>222</v>
      </c>
      <c r="H31" s="536"/>
      <c r="I31" s="117">
        <v>144</v>
      </c>
      <c r="J31" s="117">
        <f aca="true" t="shared" si="7" ref="J31:J36">K31+L31</f>
        <v>385</v>
      </c>
      <c r="K31" s="117">
        <v>185</v>
      </c>
      <c r="L31" s="117">
        <v>200</v>
      </c>
      <c r="M31" s="535" t="s">
        <v>223</v>
      </c>
      <c r="N31" s="536"/>
      <c r="O31" s="117">
        <v>127</v>
      </c>
      <c r="P31" s="117">
        <f aca="true" t="shared" si="8" ref="P31:P36">Q31+R31</f>
        <v>337</v>
      </c>
      <c r="Q31" s="117">
        <v>158</v>
      </c>
      <c r="R31" s="117">
        <v>179</v>
      </c>
      <c r="S31" s="537" t="s">
        <v>224</v>
      </c>
      <c r="T31" s="536"/>
      <c r="U31" s="117">
        <v>267</v>
      </c>
      <c r="V31" s="117">
        <f t="shared" si="5"/>
        <v>898</v>
      </c>
      <c r="W31" s="117">
        <v>412</v>
      </c>
      <c r="X31" s="117">
        <v>486</v>
      </c>
      <c r="Y31" s="535" t="s">
        <v>225</v>
      </c>
      <c r="Z31" s="536"/>
      <c r="AA31" s="117">
        <v>133</v>
      </c>
      <c r="AB31" s="117">
        <f>AC31+AD31</f>
        <v>374</v>
      </c>
      <c r="AC31" s="117">
        <v>183</v>
      </c>
      <c r="AD31" s="118">
        <v>191</v>
      </c>
      <c r="AE31" s="537" t="s">
        <v>226</v>
      </c>
      <c r="AF31" s="536"/>
      <c r="AG31" s="117">
        <f>AA29</f>
        <v>9206</v>
      </c>
      <c r="AH31" s="117">
        <f>AB29</f>
        <v>24410</v>
      </c>
      <c r="AI31" s="117">
        <f>AC29</f>
        <v>12191</v>
      </c>
      <c r="AJ31" s="117">
        <f>AD29</f>
        <v>12219</v>
      </c>
    </row>
    <row r="32" spans="1:36" s="117" customFormat="1" ht="24" customHeight="1">
      <c r="A32" s="535" t="s">
        <v>227</v>
      </c>
      <c r="B32" s="536"/>
      <c r="C32" s="117">
        <v>193</v>
      </c>
      <c r="D32" s="117">
        <f t="shared" si="1"/>
        <v>941</v>
      </c>
      <c r="E32" s="117">
        <v>555</v>
      </c>
      <c r="F32" s="117">
        <v>386</v>
      </c>
      <c r="G32" s="537" t="s">
        <v>228</v>
      </c>
      <c r="H32" s="536"/>
      <c r="I32" s="117">
        <v>898</v>
      </c>
      <c r="J32" s="117">
        <f t="shared" si="7"/>
        <v>2338</v>
      </c>
      <c r="K32" s="117">
        <v>1150</v>
      </c>
      <c r="L32" s="117">
        <v>1188</v>
      </c>
      <c r="M32" s="535" t="s">
        <v>229</v>
      </c>
      <c r="N32" s="536"/>
      <c r="O32" s="117">
        <v>187</v>
      </c>
      <c r="P32" s="117">
        <f t="shared" si="8"/>
        <v>555</v>
      </c>
      <c r="Q32" s="117">
        <v>268</v>
      </c>
      <c r="R32" s="117">
        <v>287</v>
      </c>
      <c r="S32" s="537" t="s">
        <v>230</v>
      </c>
      <c r="T32" s="536"/>
      <c r="U32" s="117">
        <v>319</v>
      </c>
      <c r="V32" s="117">
        <f t="shared" si="5"/>
        <v>1116</v>
      </c>
      <c r="W32" s="117">
        <v>561</v>
      </c>
      <c r="X32" s="117">
        <v>555</v>
      </c>
      <c r="Y32" s="535" t="s">
        <v>231</v>
      </c>
      <c r="Z32" s="536"/>
      <c r="AA32" s="117">
        <v>425</v>
      </c>
      <c r="AB32" s="117">
        <f>AC32+AD32</f>
        <v>1183</v>
      </c>
      <c r="AC32" s="117">
        <v>550</v>
      </c>
      <c r="AD32" s="118">
        <v>633</v>
      </c>
      <c r="AE32" s="537" t="s">
        <v>232</v>
      </c>
      <c r="AF32" s="536"/>
      <c r="AG32" s="117">
        <f>AA34</f>
        <v>953</v>
      </c>
      <c r="AH32" s="117">
        <f>AB34</f>
        <v>2626</v>
      </c>
      <c r="AI32" s="117">
        <f>AC34</f>
        <v>1227</v>
      </c>
      <c r="AJ32" s="117">
        <f>AD34</f>
        <v>1399</v>
      </c>
    </row>
    <row r="33" spans="1:36" s="117" customFormat="1" ht="24" customHeight="1">
      <c r="A33" s="535" t="s">
        <v>233</v>
      </c>
      <c r="B33" s="536"/>
      <c r="C33" s="117">
        <v>125</v>
      </c>
      <c r="D33" s="117">
        <f t="shared" si="1"/>
        <v>210</v>
      </c>
      <c r="E33" s="117">
        <v>110</v>
      </c>
      <c r="F33" s="117">
        <v>100</v>
      </c>
      <c r="G33" s="537" t="s">
        <v>234</v>
      </c>
      <c r="H33" s="536"/>
      <c r="I33" s="117">
        <v>2021</v>
      </c>
      <c r="J33" s="117">
        <f t="shared" si="7"/>
        <v>4449</v>
      </c>
      <c r="K33" s="117">
        <v>2384</v>
      </c>
      <c r="L33" s="117">
        <v>2065</v>
      </c>
      <c r="M33" s="535" t="s">
        <v>235</v>
      </c>
      <c r="N33" s="536"/>
      <c r="O33" s="117">
        <v>240</v>
      </c>
      <c r="P33" s="117">
        <f t="shared" si="8"/>
        <v>654</v>
      </c>
      <c r="Q33" s="117">
        <v>320</v>
      </c>
      <c r="R33" s="117">
        <v>334</v>
      </c>
      <c r="S33" s="537" t="s">
        <v>236</v>
      </c>
      <c r="T33" s="536"/>
      <c r="U33" s="117">
        <v>0</v>
      </c>
      <c r="V33" s="117">
        <f t="shared" si="5"/>
        <v>0</v>
      </c>
      <c r="W33" s="117">
        <v>0</v>
      </c>
      <c r="X33" s="117">
        <v>0</v>
      </c>
      <c r="Y33" s="535" t="s">
        <v>237</v>
      </c>
      <c r="Z33" s="536"/>
      <c r="AA33" s="117">
        <v>223</v>
      </c>
      <c r="AB33" s="117">
        <f>AC33+AD33</f>
        <v>548</v>
      </c>
      <c r="AC33" s="117">
        <v>254</v>
      </c>
      <c r="AD33" s="118">
        <v>294</v>
      </c>
      <c r="AE33" s="537" t="s">
        <v>238</v>
      </c>
      <c r="AF33" s="536"/>
      <c r="AG33" s="117">
        <f>AG11</f>
        <v>1470</v>
      </c>
      <c r="AH33" s="117">
        <f>AH11</f>
        <v>3675</v>
      </c>
      <c r="AI33" s="117">
        <f>AI11</f>
        <v>1696</v>
      </c>
      <c r="AJ33" s="117">
        <f>AJ11</f>
        <v>1979</v>
      </c>
    </row>
    <row r="34" spans="1:36" s="117" customFormat="1" ht="24" customHeight="1">
      <c r="A34" s="535" t="s">
        <v>239</v>
      </c>
      <c r="B34" s="536"/>
      <c r="C34" s="117">
        <v>54</v>
      </c>
      <c r="D34" s="117">
        <f t="shared" si="1"/>
        <v>120</v>
      </c>
      <c r="E34" s="117">
        <v>66</v>
      </c>
      <c r="F34" s="117">
        <v>54</v>
      </c>
      <c r="G34" s="537" t="s">
        <v>240</v>
      </c>
      <c r="H34" s="536"/>
      <c r="I34" s="117">
        <v>535</v>
      </c>
      <c r="J34" s="117">
        <f t="shared" si="7"/>
        <v>1414</v>
      </c>
      <c r="K34" s="117">
        <v>694</v>
      </c>
      <c r="L34" s="117">
        <v>720</v>
      </c>
      <c r="M34" s="535" t="s">
        <v>241</v>
      </c>
      <c r="N34" s="536"/>
      <c r="O34" s="117">
        <v>340</v>
      </c>
      <c r="P34" s="117">
        <f t="shared" si="8"/>
        <v>926</v>
      </c>
      <c r="Q34" s="117">
        <v>437</v>
      </c>
      <c r="R34" s="117">
        <v>489</v>
      </c>
      <c r="S34" s="537" t="s">
        <v>242</v>
      </c>
      <c r="T34" s="536"/>
      <c r="U34" s="117">
        <v>10</v>
      </c>
      <c r="V34" s="117">
        <f t="shared" si="5"/>
        <v>10</v>
      </c>
      <c r="W34" s="117">
        <v>10</v>
      </c>
      <c r="X34" s="117">
        <v>0</v>
      </c>
      <c r="Y34" s="538" t="s">
        <v>243</v>
      </c>
      <c r="Z34" s="539"/>
      <c r="AA34" s="119">
        <f>SUM(AA30:AA33)</f>
        <v>953</v>
      </c>
      <c r="AB34" s="119">
        <f>SUM(AB30:AB33)</f>
        <v>2626</v>
      </c>
      <c r="AC34" s="119">
        <f>SUM(AC30:AC33)</f>
        <v>1227</v>
      </c>
      <c r="AD34" s="119">
        <f>SUM(AD30:AD33)</f>
        <v>1399</v>
      </c>
      <c r="AE34" s="537" t="s">
        <v>244</v>
      </c>
      <c r="AF34" s="536"/>
      <c r="AG34" s="117">
        <f>AG20</f>
        <v>2301</v>
      </c>
      <c r="AH34" s="117">
        <f>AH20</f>
        <v>6234</v>
      </c>
      <c r="AI34" s="117">
        <f>AI20</f>
        <v>2917</v>
      </c>
      <c r="AJ34" s="117">
        <f>AJ20</f>
        <v>3317</v>
      </c>
    </row>
    <row r="35" spans="1:36" s="117" customFormat="1" ht="24" customHeight="1">
      <c r="A35" s="535" t="s">
        <v>245</v>
      </c>
      <c r="B35" s="536"/>
      <c r="C35" s="117">
        <v>542</v>
      </c>
      <c r="D35" s="117">
        <f t="shared" si="1"/>
        <v>923</v>
      </c>
      <c r="E35" s="117">
        <v>520</v>
      </c>
      <c r="F35" s="117">
        <v>403</v>
      </c>
      <c r="G35" s="537" t="s">
        <v>246</v>
      </c>
      <c r="H35" s="536"/>
      <c r="I35" s="117">
        <v>330</v>
      </c>
      <c r="J35" s="117">
        <f t="shared" si="7"/>
        <v>971</v>
      </c>
      <c r="K35" s="117">
        <v>466</v>
      </c>
      <c r="L35" s="117">
        <v>505</v>
      </c>
      <c r="M35" s="535" t="s">
        <v>247</v>
      </c>
      <c r="N35" s="536"/>
      <c r="O35" s="117">
        <v>309</v>
      </c>
      <c r="P35" s="117">
        <f t="shared" si="8"/>
        <v>826</v>
      </c>
      <c r="Q35" s="117">
        <v>401</v>
      </c>
      <c r="R35" s="117">
        <v>425</v>
      </c>
      <c r="S35" s="537" t="s">
        <v>248</v>
      </c>
      <c r="T35" s="536"/>
      <c r="U35" s="117">
        <v>4</v>
      </c>
      <c r="V35" s="117">
        <f t="shared" si="5"/>
        <v>4</v>
      </c>
      <c r="W35" s="117">
        <v>4</v>
      </c>
      <c r="X35" s="117">
        <v>0</v>
      </c>
      <c r="Y35" s="535" t="s">
        <v>249</v>
      </c>
      <c r="Z35" s="536"/>
      <c r="AA35" s="117">
        <v>226</v>
      </c>
      <c r="AB35" s="117">
        <f>AC35+AD35</f>
        <v>543</v>
      </c>
      <c r="AC35" s="117">
        <v>254</v>
      </c>
      <c r="AD35" s="118">
        <v>289</v>
      </c>
      <c r="AE35" s="537" t="s">
        <v>250</v>
      </c>
      <c r="AF35" s="536"/>
      <c r="AG35" s="117">
        <f>AG26</f>
        <v>4221</v>
      </c>
      <c r="AH35" s="117">
        <f>AH26</f>
        <v>10919</v>
      </c>
      <c r="AI35" s="117">
        <f>AI26</f>
        <v>5191</v>
      </c>
      <c r="AJ35" s="117">
        <f>AJ26</f>
        <v>5728</v>
      </c>
    </row>
    <row r="36" spans="1:36" s="117" customFormat="1" ht="24" customHeight="1" thickBot="1">
      <c r="A36" s="528" t="s">
        <v>251</v>
      </c>
      <c r="B36" s="529"/>
      <c r="C36" s="121">
        <v>264</v>
      </c>
      <c r="D36" s="121">
        <f t="shared" si="1"/>
        <v>448</v>
      </c>
      <c r="E36" s="121">
        <v>244</v>
      </c>
      <c r="F36" s="121">
        <v>204</v>
      </c>
      <c r="G36" s="530" t="s">
        <v>252</v>
      </c>
      <c r="H36" s="529"/>
      <c r="I36" s="121">
        <v>673</v>
      </c>
      <c r="J36" s="121">
        <f t="shared" si="7"/>
        <v>1723</v>
      </c>
      <c r="K36" s="121">
        <v>893</v>
      </c>
      <c r="L36" s="121">
        <v>830</v>
      </c>
      <c r="M36" s="528" t="s">
        <v>253</v>
      </c>
      <c r="N36" s="529"/>
      <c r="O36" s="121">
        <v>447</v>
      </c>
      <c r="P36" s="121">
        <f t="shared" si="8"/>
        <v>1406</v>
      </c>
      <c r="Q36" s="121">
        <v>664</v>
      </c>
      <c r="R36" s="121">
        <v>742</v>
      </c>
      <c r="S36" s="531" t="s">
        <v>254</v>
      </c>
      <c r="T36" s="532"/>
      <c r="U36" s="122">
        <f>SUM(U9:U35)</f>
        <v>11161</v>
      </c>
      <c r="V36" s="122">
        <f>SUM(V9:V35)</f>
        <v>30651</v>
      </c>
      <c r="W36" s="122">
        <f>SUM(W9:W35)</f>
        <v>15292</v>
      </c>
      <c r="X36" s="122">
        <f>SUM(X9:X35)</f>
        <v>15359</v>
      </c>
      <c r="Y36" s="528" t="s">
        <v>255</v>
      </c>
      <c r="Z36" s="529"/>
      <c r="AA36" s="121">
        <v>25</v>
      </c>
      <c r="AB36" s="121">
        <f>AC36+AD36</f>
        <v>54</v>
      </c>
      <c r="AC36" s="121">
        <v>25</v>
      </c>
      <c r="AD36" s="123">
        <v>29</v>
      </c>
      <c r="AE36" s="533" t="s">
        <v>256</v>
      </c>
      <c r="AF36" s="534"/>
      <c r="AG36" s="122">
        <f>SUM(AG27:AG35)</f>
        <v>80986</v>
      </c>
      <c r="AH36" s="122">
        <f>SUM(AH27:AH35)</f>
        <v>190135</v>
      </c>
      <c r="AI36" s="122">
        <f>SUM(AI27:AI35)</f>
        <v>96952</v>
      </c>
      <c r="AJ36" s="122">
        <f>SUM(AJ27:AJ35)</f>
        <v>93183</v>
      </c>
    </row>
    <row r="37" spans="1:36" s="127" customFormat="1" ht="15" customHeight="1">
      <c r="A37" s="124"/>
      <c r="B37" s="125"/>
      <c r="C37" s="125"/>
      <c r="D37" s="125"/>
      <c r="E37" s="125"/>
      <c r="F37" s="125"/>
      <c r="G37" s="124"/>
      <c r="H37" s="125"/>
      <c r="I37" s="125"/>
      <c r="J37" s="125"/>
      <c r="K37" s="125"/>
      <c r="L37" s="126" t="s">
        <v>257</v>
      </c>
      <c r="X37" s="126" t="s">
        <v>257</v>
      </c>
      <c r="AE37" s="525"/>
      <c r="AF37" s="525"/>
      <c r="AG37" s="125"/>
      <c r="AH37" s="125"/>
      <c r="AI37" s="125"/>
      <c r="AJ37" s="126" t="s">
        <v>257</v>
      </c>
    </row>
    <row r="38" spans="1:12" s="117" customFormat="1" ht="20.25" customHeight="1">
      <c r="A38" s="108"/>
      <c r="B38" s="111"/>
      <c r="C38" s="111"/>
      <c r="D38" s="111"/>
      <c r="E38" s="111"/>
      <c r="F38" s="111"/>
      <c r="G38" s="108"/>
      <c r="H38" s="111"/>
      <c r="I38" s="111"/>
      <c r="J38" s="111"/>
      <c r="K38" s="111"/>
      <c r="L38" s="111"/>
    </row>
    <row r="39" spans="1:12" s="117" customFormat="1" ht="20.25" customHeight="1">
      <c r="A39" s="108"/>
      <c r="B39" s="111"/>
      <c r="C39" s="111"/>
      <c r="D39" s="111"/>
      <c r="E39" s="111"/>
      <c r="F39" s="111"/>
      <c r="G39" s="108"/>
      <c r="H39" s="111"/>
      <c r="I39" s="111"/>
      <c r="J39" s="111"/>
      <c r="K39" s="111"/>
      <c r="L39" s="111"/>
    </row>
    <row r="40" spans="1:12" s="117" customFormat="1" ht="20.25" customHeight="1">
      <c r="A40" s="108"/>
      <c r="B40" s="111"/>
      <c r="C40" s="111"/>
      <c r="D40" s="111"/>
      <c r="E40" s="111"/>
      <c r="F40" s="111"/>
      <c r="G40" s="108"/>
      <c r="H40" s="111"/>
      <c r="I40" s="111"/>
      <c r="J40" s="111"/>
      <c r="K40" s="111"/>
      <c r="L40" s="111"/>
    </row>
    <row r="41" spans="1:12" s="117" customFormat="1" ht="20.25" customHeight="1">
      <c r="A41" s="108"/>
      <c r="B41" s="111"/>
      <c r="C41" s="111"/>
      <c r="D41" s="111"/>
      <c r="E41" s="111"/>
      <c r="F41" s="111"/>
      <c r="G41" s="108"/>
      <c r="H41" s="111"/>
      <c r="I41" s="111"/>
      <c r="J41" s="111"/>
      <c r="K41" s="111"/>
      <c r="L41" s="111"/>
    </row>
    <row r="42" spans="1:12" s="117" customFormat="1" ht="18.75" customHeight="1">
      <c r="A42" s="108"/>
      <c r="B42" s="111"/>
      <c r="C42" s="111"/>
      <c r="D42" s="111"/>
      <c r="E42" s="111"/>
      <c r="F42" s="111"/>
      <c r="G42" s="108"/>
      <c r="H42" s="111"/>
      <c r="I42" s="111"/>
      <c r="J42" s="111"/>
      <c r="K42" s="111"/>
      <c r="L42" s="111"/>
    </row>
    <row r="43" spans="1:24" s="111" customFormat="1" ht="18.75" customHeight="1">
      <c r="A43" s="108"/>
      <c r="G43" s="108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</row>
    <row r="44" spans="1:24" s="111" customFormat="1" ht="17.25" customHeight="1">
      <c r="A44" s="108"/>
      <c r="G44" s="108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</row>
    <row r="45" spans="1:24" s="111" customFormat="1" ht="17.25" customHeight="1">
      <c r="A45" s="108"/>
      <c r="G45" s="108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</row>
    <row r="46" spans="1:24" s="111" customFormat="1" ht="17.25" customHeight="1">
      <c r="A46" s="108"/>
      <c r="G46" s="108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</row>
    <row r="47" spans="1:24" s="111" customFormat="1" ht="17.25" customHeight="1">
      <c r="A47" s="108"/>
      <c r="G47" s="108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</row>
    <row r="48" spans="1:24" s="111" customFormat="1" ht="17.25" customHeight="1">
      <c r="A48" s="108"/>
      <c r="G48" s="108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</row>
    <row r="49" spans="1:24" s="111" customFormat="1" ht="17.25" customHeight="1">
      <c r="A49" s="108"/>
      <c r="G49" s="108"/>
      <c r="M49" s="108"/>
      <c r="S49" s="117"/>
      <c r="T49" s="117"/>
      <c r="U49" s="117"/>
      <c r="V49" s="117"/>
      <c r="W49" s="117"/>
      <c r="X49" s="117"/>
    </row>
    <row r="50" spans="1:24" s="111" customFormat="1" ht="15.75" customHeight="1">
      <c r="A50" s="108"/>
      <c r="G50" s="108"/>
      <c r="M50" s="108"/>
      <c r="S50" s="117"/>
      <c r="T50" s="117"/>
      <c r="U50" s="117"/>
      <c r="V50" s="117"/>
      <c r="W50" s="117"/>
      <c r="X50" s="117"/>
    </row>
    <row r="51" spans="1:24" s="111" customFormat="1" ht="15.75" customHeight="1">
      <c r="A51" s="108"/>
      <c r="G51" s="108"/>
      <c r="M51" s="108"/>
      <c r="S51" s="117"/>
      <c r="T51" s="117"/>
      <c r="U51" s="117"/>
      <c r="V51" s="117"/>
      <c r="W51" s="117"/>
      <c r="X51" s="117"/>
    </row>
    <row r="52" spans="1:19" s="111" customFormat="1" ht="15.75" customHeight="1">
      <c r="A52" s="108"/>
      <c r="G52" s="108"/>
      <c r="M52" s="108"/>
      <c r="S52" s="108"/>
    </row>
    <row r="53" spans="1:19" s="111" customFormat="1" ht="13.5" customHeight="1">
      <c r="A53" s="108"/>
      <c r="G53" s="108"/>
      <c r="M53" s="108"/>
      <c r="S53" s="108"/>
    </row>
    <row r="54" spans="1:19" s="111" customFormat="1" ht="13.5" customHeight="1">
      <c r="A54" s="108"/>
      <c r="G54" s="108"/>
      <c r="M54" s="117"/>
      <c r="N54" s="117"/>
      <c r="O54" s="117"/>
      <c r="P54" s="117"/>
      <c r="Q54" s="117"/>
      <c r="R54" s="117"/>
      <c r="S54" s="108"/>
    </row>
    <row r="55" spans="1:19" s="111" customFormat="1" ht="12">
      <c r="A55" s="108"/>
      <c r="G55" s="108"/>
      <c r="M55" s="108"/>
      <c r="S55" s="108"/>
    </row>
    <row r="56" spans="1:19" s="111" customFormat="1" ht="12">
      <c r="A56" s="108"/>
      <c r="G56" s="108"/>
      <c r="M56" s="108"/>
      <c r="S56" s="108"/>
    </row>
    <row r="57" spans="1:19" s="111" customFormat="1" ht="12">
      <c r="A57" s="108"/>
      <c r="G57" s="108"/>
      <c r="M57" s="108"/>
      <c r="S57" s="108"/>
    </row>
    <row r="58" spans="1:19" s="111" customFormat="1" ht="12">
      <c r="A58" s="108"/>
      <c r="G58" s="108"/>
      <c r="M58" s="108"/>
      <c r="S58" s="108"/>
    </row>
    <row r="59" spans="1:19" s="111" customFormat="1" ht="12">
      <c r="A59" s="108"/>
      <c r="G59" s="108"/>
      <c r="M59" s="108"/>
      <c r="S59" s="108"/>
    </row>
    <row r="60" spans="1:19" s="111" customFormat="1" ht="12">
      <c r="A60" s="108"/>
      <c r="G60" s="108"/>
      <c r="M60" s="108"/>
      <c r="S60" s="108"/>
    </row>
    <row r="61" spans="1:19" s="111" customFormat="1" ht="12">
      <c r="A61" s="108"/>
      <c r="G61" s="108"/>
      <c r="M61" s="108"/>
      <c r="S61" s="108"/>
    </row>
    <row r="62" spans="1:19" s="111" customFormat="1" ht="12">
      <c r="A62" s="108"/>
      <c r="G62" s="108"/>
      <c r="M62" s="108"/>
      <c r="S62" s="108"/>
    </row>
    <row r="63" spans="1:19" s="111" customFormat="1" ht="12">
      <c r="A63" s="108"/>
      <c r="G63" s="108"/>
      <c r="M63" s="108"/>
      <c r="S63" s="108"/>
    </row>
    <row r="64" spans="1:19" s="111" customFormat="1" ht="12">
      <c r="A64" s="105"/>
      <c r="B64" s="106"/>
      <c r="C64" s="106"/>
      <c r="D64" s="106"/>
      <c r="E64" s="106"/>
      <c r="F64" s="106"/>
      <c r="G64" s="105"/>
      <c r="H64" s="106"/>
      <c r="I64" s="106"/>
      <c r="J64" s="106"/>
      <c r="K64" s="106"/>
      <c r="M64" s="108"/>
      <c r="S64" s="108"/>
    </row>
    <row r="65" spans="1:19" s="111" customFormat="1" ht="12">
      <c r="A65" s="105"/>
      <c r="B65" s="106"/>
      <c r="C65" s="106"/>
      <c r="D65" s="106"/>
      <c r="E65" s="106"/>
      <c r="F65" s="106"/>
      <c r="G65" s="105"/>
      <c r="H65" s="106"/>
      <c r="I65" s="106"/>
      <c r="J65" s="106"/>
      <c r="K65" s="106"/>
      <c r="M65" s="108"/>
      <c r="S65" s="108"/>
    </row>
    <row r="66" spans="1:19" s="111" customFormat="1" ht="12">
      <c r="A66" s="105"/>
      <c r="B66" s="106"/>
      <c r="C66" s="106"/>
      <c r="D66" s="106"/>
      <c r="E66" s="106"/>
      <c r="F66" s="106"/>
      <c r="G66" s="105"/>
      <c r="H66" s="106"/>
      <c r="I66" s="106"/>
      <c r="J66" s="106"/>
      <c r="K66" s="106"/>
      <c r="M66" s="108"/>
      <c r="S66" s="108"/>
    </row>
    <row r="67" spans="1:19" s="111" customFormat="1" ht="12">
      <c r="A67" s="105"/>
      <c r="B67" s="106"/>
      <c r="C67" s="106"/>
      <c r="D67" s="106"/>
      <c r="E67" s="106"/>
      <c r="F67" s="106"/>
      <c r="G67" s="105"/>
      <c r="H67" s="106"/>
      <c r="I67" s="106"/>
      <c r="J67" s="106"/>
      <c r="K67" s="106"/>
      <c r="M67" s="108"/>
      <c r="S67" s="108"/>
    </row>
    <row r="68" spans="1:19" s="111" customFormat="1" ht="12">
      <c r="A68" s="105"/>
      <c r="B68" s="106"/>
      <c r="C68" s="106"/>
      <c r="D68" s="106"/>
      <c r="E68" s="106"/>
      <c r="F68" s="106"/>
      <c r="G68" s="105"/>
      <c r="H68" s="106"/>
      <c r="I68" s="106"/>
      <c r="J68" s="106"/>
      <c r="K68" s="106"/>
      <c r="M68" s="108"/>
      <c r="S68" s="108"/>
    </row>
    <row r="69" spans="1:19" s="111" customFormat="1" ht="12">
      <c r="A69" s="105"/>
      <c r="B69" s="106"/>
      <c r="C69" s="106"/>
      <c r="D69" s="106"/>
      <c r="E69" s="106"/>
      <c r="F69" s="106"/>
      <c r="G69" s="105"/>
      <c r="H69" s="106"/>
      <c r="I69" s="106"/>
      <c r="J69" s="106"/>
      <c r="K69" s="106"/>
      <c r="M69" s="108"/>
      <c r="S69" s="108"/>
    </row>
    <row r="72" spans="25:30" ht="12">
      <c r="Y72" s="128"/>
      <c r="Z72" s="128"/>
      <c r="AA72" s="128"/>
      <c r="AB72" s="128"/>
      <c r="AC72" s="128"/>
      <c r="AD72" s="128"/>
    </row>
    <row r="73" spans="25:30" ht="12">
      <c r="Y73" s="128"/>
      <c r="Z73" s="128"/>
      <c r="AA73" s="128"/>
      <c r="AB73" s="128"/>
      <c r="AC73" s="128"/>
      <c r="AD73" s="128"/>
    </row>
    <row r="74" spans="25:30" ht="12">
      <c r="Y74" s="128"/>
      <c r="Z74" s="128"/>
      <c r="AA74" s="128"/>
      <c r="AB74" s="128"/>
      <c r="AC74" s="128"/>
      <c r="AD74" s="128"/>
    </row>
    <row r="75" spans="25:30" ht="12">
      <c r="Y75" s="128"/>
      <c r="Z75" s="128"/>
      <c r="AA75" s="128"/>
      <c r="AB75" s="128"/>
      <c r="AC75" s="128"/>
      <c r="AD75" s="128"/>
    </row>
    <row r="76" spans="25:30" ht="12">
      <c r="Y76" s="128"/>
      <c r="Z76" s="128"/>
      <c r="AA76" s="128"/>
      <c r="AB76" s="128"/>
      <c r="AC76" s="128"/>
      <c r="AD76" s="128"/>
    </row>
    <row r="77" spans="25:30" ht="12">
      <c r="Y77" s="128"/>
      <c r="Z77" s="128"/>
      <c r="AA77" s="128"/>
      <c r="AB77" s="128"/>
      <c r="AC77" s="128"/>
      <c r="AD77" s="128"/>
    </row>
    <row r="78" spans="25:30" ht="12">
      <c r="Y78" s="128"/>
      <c r="Z78" s="128"/>
      <c r="AA78" s="128"/>
      <c r="AB78" s="128"/>
      <c r="AC78" s="128"/>
      <c r="AD78" s="128"/>
    </row>
    <row r="79" spans="25:30" ht="12">
      <c r="Y79" s="128"/>
      <c r="Z79" s="128"/>
      <c r="AA79" s="128"/>
      <c r="AB79" s="128"/>
      <c r="AC79" s="128"/>
      <c r="AD79" s="128"/>
    </row>
    <row r="80" spans="25:30" ht="12">
      <c r="Y80" s="128"/>
      <c r="Z80" s="128"/>
      <c r="AA80" s="128"/>
      <c r="AB80" s="128"/>
      <c r="AC80" s="128"/>
      <c r="AD80" s="128"/>
    </row>
    <row r="81" spans="25:30" ht="12">
      <c r="Y81" s="128"/>
      <c r="Z81" s="128"/>
      <c r="AA81" s="128"/>
      <c r="AB81" s="128"/>
      <c r="AC81" s="128"/>
      <c r="AD81" s="128"/>
    </row>
    <row r="82" spans="25:30" ht="12">
      <c r="Y82" s="128"/>
      <c r="Z82" s="128"/>
      <c r="AA82" s="128"/>
      <c r="AB82" s="128"/>
      <c r="AC82" s="128"/>
      <c r="AD82" s="128"/>
    </row>
    <row r="83" spans="25:30" ht="12">
      <c r="Y83" s="128"/>
      <c r="Z83" s="128"/>
      <c r="AA83" s="128"/>
      <c r="AB83" s="128"/>
      <c r="AC83" s="128"/>
      <c r="AD83" s="128"/>
    </row>
    <row r="84" spans="25:30" ht="12">
      <c r="Y84" s="128"/>
      <c r="Z84" s="128"/>
      <c r="AA84" s="128"/>
      <c r="AB84" s="128"/>
      <c r="AC84" s="128"/>
      <c r="AD84" s="128"/>
    </row>
    <row r="85" spans="25:30" ht="12">
      <c r="Y85" s="128"/>
      <c r="Z85" s="128"/>
      <c r="AA85" s="128"/>
      <c r="AB85" s="128"/>
      <c r="AC85" s="128"/>
      <c r="AD85" s="128"/>
    </row>
    <row r="86" spans="25:30" ht="12">
      <c r="Y86" s="128"/>
      <c r="Z86" s="128"/>
      <c r="AA86" s="128"/>
      <c r="AB86" s="128"/>
      <c r="AC86" s="128"/>
      <c r="AD86" s="128"/>
    </row>
    <row r="87" spans="25:30" ht="12">
      <c r="Y87" s="128"/>
      <c r="Z87" s="128"/>
      <c r="AA87" s="128"/>
      <c r="AB87" s="128"/>
      <c r="AC87" s="128"/>
      <c r="AD87" s="128"/>
    </row>
    <row r="88" spans="25:30" ht="12">
      <c r="Y88" s="128"/>
      <c r="Z88" s="128"/>
      <c r="AA88" s="128"/>
      <c r="AB88" s="128"/>
      <c r="AC88" s="128"/>
      <c r="AD88" s="128"/>
    </row>
    <row r="89" spans="25:30" ht="12">
      <c r="Y89" s="128"/>
      <c r="Z89" s="128"/>
      <c r="AA89" s="128"/>
      <c r="AB89" s="128"/>
      <c r="AC89" s="128"/>
      <c r="AD89" s="128"/>
    </row>
    <row r="90" spans="25:30" ht="12">
      <c r="Y90" s="128"/>
      <c r="Z90" s="128"/>
      <c r="AA90" s="128"/>
      <c r="AB90" s="128"/>
      <c r="AC90" s="128"/>
      <c r="AD90" s="128"/>
    </row>
    <row r="91" spans="25:30" ht="12">
      <c r="Y91" s="128"/>
      <c r="Z91" s="128"/>
      <c r="AA91" s="128"/>
      <c r="AB91" s="128"/>
      <c r="AC91" s="128"/>
      <c r="AD91" s="128"/>
    </row>
    <row r="92" spans="25:30" ht="12">
      <c r="Y92" s="128"/>
      <c r="Z92" s="128"/>
      <c r="AA92" s="128"/>
      <c r="AB92" s="128"/>
      <c r="AC92" s="128"/>
      <c r="AD92" s="128"/>
    </row>
    <row r="93" spans="25:30" ht="12">
      <c r="Y93" s="128"/>
      <c r="Z93" s="128"/>
      <c r="AA93" s="128"/>
      <c r="AB93" s="128"/>
      <c r="AC93" s="128"/>
      <c r="AD93" s="128"/>
    </row>
    <row r="94" spans="25:30" ht="12">
      <c r="Y94" s="128"/>
      <c r="Z94" s="128"/>
      <c r="AA94" s="128"/>
      <c r="AB94" s="128"/>
      <c r="AC94" s="128"/>
      <c r="AD94" s="128"/>
    </row>
    <row r="95" spans="25:30" ht="12">
      <c r="Y95" s="128"/>
      <c r="Z95" s="128"/>
      <c r="AA95" s="128"/>
      <c r="AB95" s="128"/>
      <c r="AC95" s="128"/>
      <c r="AD95" s="128"/>
    </row>
    <row r="96" spans="25:30" ht="12">
      <c r="Y96" s="128"/>
      <c r="Z96" s="128"/>
      <c r="AA96" s="128"/>
      <c r="AB96" s="128"/>
      <c r="AC96" s="128"/>
      <c r="AD96" s="128"/>
    </row>
    <row r="97" spans="25:30" ht="12">
      <c r="Y97" s="128"/>
      <c r="Z97" s="128"/>
      <c r="AA97" s="128"/>
      <c r="AB97" s="128"/>
      <c r="AC97" s="128"/>
      <c r="AD97" s="128"/>
    </row>
    <row r="98" spans="25:30" ht="12">
      <c r="Y98" s="128"/>
      <c r="Z98" s="128"/>
      <c r="AA98" s="128"/>
      <c r="AB98" s="128"/>
      <c r="AC98" s="128"/>
      <c r="AD98" s="128"/>
    </row>
    <row r="99" spans="25:30" ht="12">
      <c r="Y99" s="128"/>
      <c r="Z99" s="128"/>
      <c r="AA99" s="128"/>
      <c r="AB99" s="128"/>
      <c r="AC99" s="128"/>
      <c r="AD99" s="128"/>
    </row>
    <row r="100" spans="25:30" ht="12">
      <c r="Y100" s="128"/>
      <c r="Z100" s="128"/>
      <c r="AA100" s="128"/>
      <c r="AB100" s="128"/>
      <c r="AC100" s="128"/>
      <c r="AD100" s="128"/>
    </row>
    <row r="101" spans="25:30" ht="12">
      <c r="Y101" s="128"/>
      <c r="Z101" s="128"/>
      <c r="AA101" s="128"/>
      <c r="AB101" s="128"/>
      <c r="AC101" s="128"/>
      <c r="AD101" s="128"/>
    </row>
    <row r="102" spans="19:30" ht="12">
      <c r="S102" s="526"/>
      <c r="T102" s="527"/>
      <c r="Y102" s="128"/>
      <c r="Z102" s="128"/>
      <c r="AA102" s="128"/>
      <c r="AB102" s="128"/>
      <c r="AC102" s="128"/>
      <c r="AD102" s="128"/>
    </row>
    <row r="103" spans="25:30" ht="12">
      <c r="Y103" s="128"/>
      <c r="Z103" s="128"/>
      <c r="AA103" s="128"/>
      <c r="AB103" s="128"/>
      <c r="AC103" s="128"/>
      <c r="AD103" s="128"/>
    </row>
    <row r="104" spans="25:30" ht="12">
      <c r="Y104" s="128"/>
      <c r="Z104" s="128"/>
      <c r="AA104" s="128"/>
      <c r="AB104" s="128"/>
      <c r="AC104" s="128"/>
      <c r="AD104" s="128"/>
    </row>
    <row r="105" spans="25:30" ht="12">
      <c r="Y105" s="128"/>
      <c r="Z105" s="128"/>
      <c r="AA105" s="128"/>
      <c r="AB105" s="128"/>
      <c r="AC105" s="128"/>
      <c r="AD105" s="128"/>
    </row>
    <row r="106" spans="25:30" ht="12">
      <c r="Y106" s="128"/>
      <c r="Z106" s="128"/>
      <c r="AA106" s="128"/>
      <c r="AB106" s="128"/>
      <c r="AC106" s="128"/>
      <c r="AD106" s="128"/>
    </row>
    <row r="107" spans="25:30" ht="12">
      <c r="Y107" s="128"/>
      <c r="Z107" s="128"/>
      <c r="AA107" s="128"/>
      <c r="AB107" s="128"/>
      <c r="AC107" s="128"/>
      <c r="AD107" s="128"/>
    </row>
    <row r="108" spans="25:30" ht="12">
      <c r="Y108" s="128"/>
      <c r="Z108" s="128"/>
      <c r="AA108" s="128"/>
      <c r="AB108" s="128"/>
      <c r="AC108" s="128"/>
      <c r="AD108" s="128"/>
    </row>
    <row r="109" spans="25:30" ht="12">
      <c r="Y109" s="128"/>
      <c r="Z109" s="128"/>
      <c r="AA109" s="128"/>
      <c r="AB109" s="128"/>
      <c r="AC109" s="128"/>
      <c r="AD109" s="128"/>
    </row>
    <row r="110" spans="25:30" ht="12">
      <c r="Y110" s="128"/>
      <c r="Z110" s="128"/>
      <c r="AA110" s="128"/>
      <c r="AB110" s="128"/>
      <c r="AC110" s="128"/>
      <c r="AD110" s="128"/>
    </row>
  </sheetData>
  <sheetProtection/>
  <mergeCells count="209">
    <mergeCell ref="A1:G1"/>
    <mergeCell ref="M1:S1"/>
    <mergeCell ref="Y1:AE1"/>
    <mergeCell ref="C3:C4"/>
    <mergeCell ref="D3:F3"/>
    <mergeCell ref="I3:I4"/>
    <mergeCell ref="J3:L3"/>
    <mergeCell ref="O3:O4"/>
    <mergeCell ref="P3:R3"/>
    <mergeCell ref="U3:U4"/>
    <mergeCell ref="V3:X3"/>
    <mergeCell ref="AA3:AA4"/>
    <mergeCell ref="AB3:AD3"/>
    <mergeCell ref="AG3:AG4"/>
    <mergeCell ref="AH3:AJ3"/>
    <mergeCell ref="A5:B5"/>
    <mergeCell ref="G5:H5"/>
    <mergeCell ref="M5:N5"/>
    <mergeCell ref="S5:T5"/>
    <mergeCell ref="Y5:Z5"/>
    <mergeCell ref="AE5:AF5"/>
    <mergeCell ref="A6:B6"/>
    <mergeCell ref="G6:H6"/>
    <mergeCell ref="M6:N6"/>
    <mergeCell ref="S6:T6"/>
    <mergeCell ref="Y6:Z6"/>
    <mergeCell ref="AE6:AF6"/>
    <mergeCell ref="A7:B7"/>
    <mergeCell ref="G7:H7"/>
    <mergeCell ref="M7:N7"/>
    <mergeCell ref="S7:T7"/>
    <mergeCell ref="Y7:Z7"/>
    <mergeCell ref="AE7:AF7"/>
    <mergeCell ref="A8:B8"/>
    <mergeCell ref="G8:H8"/>
    <mergeCell ref="M8:N8"/>
    <mergeCell ref="S8:T8"/>
    <mergeCell ref="Y8:Z8"/>
    <mergeCell ref="AE8:AF8"/>
    <mergeCell ref="A9:B9"/>
    <mergeCell ref="G9:H9"/>
    <mergeCell ref="M9:N9"/>
    <mergeCell ref="S9:T9"/>
    <mergeCell ref="Y9:Z9"/>
    <mergeCell ref="AE9:AF9"/>
    <mergeCell ref="A10:B10"/>
    <mergeCell ref="G10:H10"/>
    <mergeCell ref="M10:N10"/>
    <mergeCell ref="S10:T10"/>
    <mergeCell ref="Y10:Z10"/>
    <mergeCell ref="AE10:AF10"/>
    <mergeCell ref="A11:B11"/>
    <mergeCell ref="G11:H11"/>
    <mergeCell ref="M11:N11"/>
    <mergeCell ref="S11:T11"/>
    <mergeCell ref="Y11:Z11"/>
    <mergeCell ref="AE11:AF11"/>
    <mergeCell ref="A12:B12"/>
    <mergeCell ref="G12:H12"/>
    <mergeCell ref="M12:N12"/>
    <mergeCell ref="S12:T12"/>
    <mergeCell ref="Y12:Z12"/>
    <mergeCell ref="AE12:AF12"/>
    <mergeCell ref="A13:B13"/>
    <mergeCell ref="G13:H13"/>
    <mergeCell ref="M13:N13"/>
    <mergeCell ref="S13:T13"/>
    <mergeCell ref="Y13:Z13"/>
    <mergeCell ref="AE13:AF13"/>
    <mergeCell ref="A14:B14"/>
    <mergeCell ref="G14:H14"/>
    <mergeCell ref="M14:N14"/>
    <mergeCell ref="S14:T14"/>
    <mergeCell ref="Y14:Z14"/>
    <mergeCell ref="AE14:AF14"/>
    <mergeCell ref="A15:B15"/>
    <mergeCell ref="G15:H15"/>
    <mergeCell ref="M15:N15"/>
    <mergeCell ref="S15:T15"/>
    <mergeCell ref="Y15:Z15"/>
    <mergeCell ref="AE15:AF15"/>
    <mergeCell ref="A16:B16"/>
    <mergeCell ref="G16:H16"/>
    <mergeCell ref="M16:N16"/>
    <mergeCell ref="S16:T16"/>
    <mergeCell ref="Y16:Z16"/>
    <mergeCell ref="AE16:AF16"/>
    <mergeCell ref="A17:B17"/>
    <mergeCell ref="G17:H17"/>
    <mergeCell ref="M17:N17"/>
    <mergeCell ref="S17:T17"/>
    <mergeCell ref="Y17:Z17"/>
    <mergeCell ref="AE17:AF17"/>
    <mergeCell ref="A18:B18"/>
    <mergeCell ref="G18:H18"/>
    <mergeCell ref="M18:N18"/>
    <mergeCell ref="S18:T18"/>
    <mergeCell ref="Y18:Z18"/>
    <mergeCell ref="AE18:AF18"/>
    <mergeCell ref="A19:B19"/>
    <mergeCell ref="G19:H19"/>
    <mergeCell ref="M19:N19"/>
    <mergeCell ref="S19:T19"/>
    <mergeCell ref="Y19:Z19"/>
    <mergeCell ref="AE19:AF19"/>
    <mergeCell ref="A20:B20"/>
    <mergeCell ref="G20:H20"/>
    <mergeCell ref="M20:N20"/>
    <mergeCell ref="S20:T20"/>
    <mergeCell ref="Y20:Z20"/>
    <mergeCell ref="AE20:AF20"/>
    <mergeCell ref="A21:B21"/>
    <mergeCell ref="G21:H21"/>
    <mergeCell ref="M21:N21"/>
    <mergeCell ref="S21:T21"/>
    <mergeCell ref="Y21:Z21"/>
    <mergeCell ref="AE21:AF21"/>
    <mergeCell ref="A22:B22"/>
    <mergeCell ref="G22:H22"/>
    <mergeCell ref="M22:N22"/>
    <mergeCell ref="S22:T22"/>
    <mergeCell ref="Y22:Z22"/>
    <mergeCell ref="AE22:AF22"/>
    <mergeCell ref="A23:B23"/>
    <mergeCell ref="G23:H23"/>
    <mergeCell ref="M23:N23"/>
    <mergeCell ref="S23:T23"/>
    <mergeCell ref="Y23:Z23"/>
    <mergeCell ref="AE23:AF23"/>
    <mergeCell ref="A24:B24"/>
    <mergeCell ref="G24:H24"/>
    <mergeCell ref="M24:N24"/>
    <mergeCell ref="S24:T24"/>
    <mergeCell ref="Y24:Z24"/>
    <mergeCell ref="AE24:AF24"/>
    <mergeCell ref="A25:B25"/>
    <mergeCell ref="G25:H25"/>
    <mergeCell ref="M25:N25"/>
    <mergeCell ref="S25:T25"/>
    <mergeCell ref="Y25:Z25"/>
    <mergeCell ref="AE25:AF25"/>
    <mergeCell ref="A26:B26"/>
    <mergeCell ref="G26:H26"/>
    <mergeCell ref="M26:N26"/>
    <mergeCell ref="S26:T26"/>
    <mergeCell ref="Y26:Z26"/>
    <mergeCell ref="AE26:AF26"/>
    <mergeCell ref="A27:B27"/>
    <mergeCell ref="G27:H27"/>
    <mergeCell ref="M27:N27"/>
    <mergeCell ref="S27:T27"/>
    <mergeCell ref="Y27:Z27"/>
    <mergeCell ref="AE27:AF27"/>
    <mergeCell ref="A28:B28"/>
    <mergeCell ref="G28:H28"/>
    <mergeCell ref="M28:N28"/>
    <mergeCell ref="S28:T28"/>
    <mergeCell ref="Y28:Z28"/>
    <mergeCell ref="AE28:AF28"/>
    <mergeCell ref="A29:B29"/>
    <mergeCell ref="G29:H29"/>
    <mergeCell ref="M29:N29"/>
    <mergeCell ref="S29:T29"/>
    <mergeCell ref="Y29:Z29"/>
    <mergeCell ref="AE29:AF29"/>
    <mergeCell ref="A30:B30"/>
    <mergeCell ref="G30:H30"/>
    <mergeCell ref="M30:N30"/>
    <mergeCell ref="S30:T30"/>
    <mergeCell ref="Y30:Z30"/>
    <mergeCell ref="AE30:AF30"/>
    <mergeCell ref="A31:B31"/>
    <mergeCell ref="G31:H31"/>
    <mergeCell ref="M31:N31"/>
    <mergeCell ref="S31:T31"/>
    <mergeCell ref="Y31:Z31"/>
    <mergeCell ref="AE31:AF31"/>
    <mergeCell ref="A32:B32"/>
    <mergeCell ref="G32:H32"/>
    <mergeCell ref="M32:N32"/>
    <mergeCell ref="S32:T32"/>
    <mergeCell ref="Y32:Z32"/>
    <mergeCell ref="AE32:AF32"/>
    <mergeCell ref="A33:B33"/>
    <mergeCell ref="G33:H33"/>
    <mergeCell ref="M33:N33"/>
    <mergeCell ref="S33:T33"/>
    <mergeCell ref="Y33:Z33"/>
    <mergeCell ref="AE33:AF33"/>
    <mergeCell ref="A34:B34"/>
    <mergeCell ref="G34:H34"/>
    <mergeCell ref="M34:N34"/>
    <mergeCell ref="S34:T34"/>
    <mergeCell ref="Y34:Z34"/>
    <mergeCell ref="AE34:AF34"/>
    <mergeCell ref="A35:B35"/>
    <mergeCell ref="G35:H35"/>
    <mergeCell ref="M35:N35"/>
    <mergeCell ref="S35:T35"/>
    <mergeCell ref="Y35:Z35"/>
    <mergeCell ref="AE35:AF35"/>
    <mergeCell ref="AE37:AF37"/>
    <mergeCell ref="S102:T102"/>
    <mergeCell ref="A36:B36"/>
    <mergeCell ref="G36:H36"/>
    <mergeCell ref="M36:N36"/>
    <mergeCell ref="S36:T36"/>
    <mergeCell ref="Y36:Z36"/>
    <mergeCell ref="AE36:AF36"/>
  </mergeCells>
  <printOptions/>
  <pageMargins left="0.37" right="0.34" top="0.48" bottom="0.3" header="0.46" footer="0.42"/>
  <pageSetup firstPageNumber="10" useFirstPageNumber="1" horizontalDpi="600" verticalDpi="600" orientation="portrait" pageOrder="overThenDown" paperSize="9" scale="93" r:id="rId2"/>
  <headerFooter alignWithMargins="0">
    <oddFooter>&amp;C
</oddFooter>
  </headerFooter>
  <rowBreaks count="1" manualBreakCount="1">
    <brk id="37" max="255" man="1"/>
  </rowBreaks>
  <colBreaks count="2" manualBreakCount="2">
    <brk id="12" max="36" man="1"/>
    <brk id="24" max="3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68"/>
  <sheetViews>
    <sheetView view="pageBreakPreview" zoomScale="85" zoomScaleSheetLayoutView="85" zoomScalePageLayoutView="0" workbookViewId="0" topLeftCell="BS4">
      <selection activeCell="CL7" sqref="CL7"/>
    </sheetView>
  </sheetViews>
  <sheetFormatPr defaultColWidth="9.00390625" defaultRowHeight="13.5"/>
  <cols>
    <col min="1" max="1" width="17.00390625" style="135" customWidth="1"/>
    <col min="2" max="2" width="8.125" style="135" customWidth="1"/>
    <col min="3" max="5" width="8.00390625" style="135" customWidth="1"/>
    <col min="6" max="6" width="2.00390625" style="135" customWidth="1"/>
    <col min="7" max="7" width="8.125" style="135" customWidth="1"/>
    <col min="8" max="10" width="8.00390625" style="135" customWidth="1"/>
    <col min="11" max="11" width="2.00390625" style="135" customWidth="1"/>
    <col min="12" max="13" width="8.125" style="135" customWidth="1"/>
    <col min="14" max="14" width="17.00390625" style="135" customWidth="1"/>
    <col min="15" max="15" width="8.125" style="135" customWidth="1"/>
    <col min="16" max="18" width="8.00390625" style="135" customWidth="1"/>
    <col min="19" max="19" width="2.00390625" style="135" customWidth="1"/>
    <col min="20" max="20" width="8.125" style="135" customWidth="1"/>
    <col min="21" max="23" width="8.00390625" style="135" customWidth="1"/>
    <col min="24" max="24" width="2.00390625" style="135" customWidth="1"/>
    <col min="25" max="26" width="8.125" style="135" customWidth="1"/>
    <col min="27" max="27" width="17.00390625" style="135" customWidth="1"/>
    <col min="28" max="28" width="8.125" style="135" customWidth="1"/>
    <col min="29" max="31" width="8.00390625" style="135" customWidth="1"/>
    <col min="32" max="32" width="2.00390625" style="135" customWidth="1"/>
    <col min="33" max="33" width="8.125" style="135" customWidth="1"/>
    <col min="34" max="36" width="8.00390625" style="135" customWidth="1"/>
    <col min="37" max="37" width="2.00390625" style="135" customWidth="1"/>
    <col min="38" max="39" width="8.125" style="135" customWidth="1"/>
    <col min="40" max="40" width="17.00390625" style="135" customWidth="1"/>
    <col min="41" max="41" width="8.125" style="135" customWidth="1"/>
    <col min="42" max="44" width="8.00390625" style="135" customWidth="1"/>
    <col min="45" max="45" width="2.00390625" style="135" customWidth="1"/>
    <col min="46" max="46" width="8.125" style="135" customWidth="1"/>
    <col min="47" max="49" width="8.00390625" style="135" customWidth="1"/>
    <col min="50" max="50" width="2.00390625" style="135" customWidth="1"/>
    <col min="51" max="52" width="8.125" style="135" customWidth="1"/>
    <col min="53" max="53" width="17.00390625" style="135" customWidth="1"/>
    <col min="54" max="54" width="8.125" style="135" customWidth="1"/>
    <col min="55" max="57" width="8.00390625" style="135" customWidth="1"/>
    <col min="58" max="58" width="2.00390625" style="135" customWidth="1"/>
    <col min="59" max="59" width="8.125" style="135" customWidth="1"/>
    <col min="60" max="62" width="8.00390625" style="135" customWidth="1"/>
    <col min="63" max="63" width="2.00390625" style="135" customWidth="1"/>
    <col min="64" max="65" width="8.125" style="135" customWidth="1"/>
    <col min="66" max="66" width="17.00390625" style="135" customWidth="1"/>
    <col min="67" max="67" width="8.125" style="135" customWidth="1"/>
    <col min="68" max="70" width="8.00390625" style="135" customWidth="1"/>
    <col min="71" max="71" width="2.00390625" style="135" customWidth="1"/>
    <col min="72" max="72" width="8.125" style="135" customWidth="1"/>
    <col min="73" max="75" width="8.00390625" style="135" customWidth="1"/>
    <col min="76" max="76" width="2.00390625" style="135" customWidth="1"/>
    <col min="77" max="78" width="8.125" style="135" customWidth="1"/>
    <col min="79" max="79" width="17.00390625" style="135" customWidth="1"/>
    <col min="80" max="80" width="8.125" style="135" customWidth="1"/>
    <col min="81" max="83" width="8.00390625" style="135" customWidth="1"/>
    <col min="84" max="84" width="2.00390625" style="135" customWidth="1"/>
    <col min="85" max="85" width="8.125" style="135" customWidth="1"/>
    <col min="86" max="88" width="8.00390625" style="135" customWidth="1"/>
    <col min="89" max="89" width="2.00390625" style="135" customWidth="1"/>
    <col min="90" max="91" width="8.125" style="135" customWidth="1"/>
    <col min="92" max="92" width="17.00390625" style="135" customWidth="1"/>
    <col min="93" max="93" width="8.125" style="135" customWidth="1"/>
    <col min="94" max="96" width="8.00390625" style="135" customWidth="1"/>
    <col min="97" max="97" width="2.00390625" style="135" customWidth="1"/>
    <col min="98" max="98" width="8.125" style="135" customWidth="1"/>
    <col min="99" max="101" width="8.00390625" style="135" customWidth="1"/>
    <col min="102" max="102" width="2.00390625" style="135" customWidth="1"/>
    <col min="103" max="104" width="8.125" style="135" customWidth="1"/>
    <col min="105" max="16384" width="9.00390625" style="135" customWidth="1"/>
  </cols>
  <sheetData>
    <row r="1" spans="1:104" s="129" customFormat="1" ht="17.25">
      <c r="A1" s="569" t="s">
        <v>258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 t="s">
        <v>259</v>
      </c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 t="s">
        <v>260</v>
      </c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9" t="s">
        <v>261</v>
      </c>
      <c r="AO1" s="569"/>
      <c r="AP1" s="569"/>
      <c r="AQ1" s="569"/>
      <c r="AR1" s="569"/>
      <c r="AS1" s="569"/>
      <c r="AT1" s="569"/>
      <c r="AU1" s="569"/>
      <c r="AV1" s="569"/>
      <c r="AW1" s="569"/>
      <c r="AX1" s="569"/>
      <c r="AY1" s="569"/>
      <c r="AZ1" s="569"/>
      <c r="BA1" s="569" t="s">
        <v>262</v>
      </c>
      <c r="BB1" s="569"/>
      <c r="BC1" s="569"/>
      <c r="BD1" s="569"/>
      <c r="BE1" s="569"/>
      <c r="BF1" s="569"/>
      <c r="BG1" s="569"/>
      <c r="BH1" s="569"/>
      <c r="BI1" s="569"/>
      <c r="BJ1" s="569"/>
      <c r="BK1" s="569"/>
      <c r="BL1" s="569"/>
      <c r="BM1" s="569"/>
      <c r="BN1" s="569" t="s">
        <v>263</v>
      </c>
      <c r="BO1" s="569"/>
      <c r="BP1" s="569"/>
      <c r="BQ1" s="569"/>
      <c r="BR1" s="569"/>
      <c r="BS1" s="569"/>
      <c r="BT1" s="569"/>
      <c r="BU1" s="569"/>
      <c r="BV1" s="569"/>
      <c r="BW1" s="569"/>
      <c r="BX1" s="569"/>
      <c r="BY1" s="569"/>
      <c r="BZ1" s="569"/>
      <c r="CA1" s="569" t="s">
        <v>264</v>
      </c>
      <c r="CB1" s="569"/>
      <c r="CC1" s="569"/>
      <c r="CD1" s="569"/>
      <c r="CE1" s="569"/>
      <c r="CF1" s="569"/>
      <c r="CG1" s="569"/>
      <c r="CH1" s="569"/>
      <c r="CI1" s="569"/>
      <c r="CJ1" s="569"/>
      <c r="CK1" s="569"/>
      <c r="CL1" s="569"/>
      <c r="CM1" s="569"/>
      <c r="CN1" s="569" t="s">
        <v>265</v>
      </c>
      <c r="CO1" s="569"/>
      <c r="CP1" s="569"/>
      <c r="CQ1" s="569"/>
      <c r="CR1" s="569"/>
      <c r="CS1" s="569"/>
      <c r="CT1" s="569"/>
      <c r="CU1" s="569"/>
      <c r="CV1" s="569"/>
      <c r="CW1" s="569"/>
      <c r="CX1" s="569"/>
      <c r="CY1" s="569"/>
      <c r="CZ1" s="569"/>
    </row>
    <row r="2" spans="12:104" s="130" customFormat="1" ht="12.75" thickBot="1">
      <c r="L2" s="570" t="s">
        <v>266</v>
      </c>
      <c r="M2" s="570"/>
      <c r="Y2" s="570" t="s">
        <v>266</v>
      </c>
      <c r="Z2" s="570"/>
      <c r="AL2" s="570" t="s">
        <v>266</v>
      </c>
      <c r="AM2" s="570"/>
      <c r="AY2" s="570" t="s">
        <v>266</v>
      </c>
      <c r="AZ2" s="570"/>
      <c r="BL2" s="570" t="s">
        <v>266</v>
      </c>
      <c r="BM2" s="570"/>
      <c r="BY2" s="570" t="s">
        <v>266</v>
      </c>
      <c r="BZ2" s="570"/>
      <c r="CL2" s="570" t="s">
        <v>266</v>
      </c>
      <c r="CM2" s="570"/>
      <c r="CY2" s="570" t="s">
        <v>266</v>
      </c>
      <c r="CZ2" s="570"/>
    </row>
    <row r="3" spans="1:104" ht="15" customHeight="1">
      <c r="A3" s="131" t="s">
        <v>267</v>
      </c>
      <c r="B3" s="562" t="s">
        <v>268</v>
      </c>
      <c r="C3" s="557"/>
      <c r="D3" s="557"/>
      <c r="E3" s="558"/>
      <c r="F3" s="132" t="s">
        <v>269</v>
      </c>
      <c r="G3" s="557" t="s">
        <v>270</v>
      </c>
      <c r="H3" s="557"/>
      <c r="I3" s="557"/>
      <c r="J3" s="558"/>
      <c r="K3" s="132" t="s">
        <v>269</v>
      </c>
      <c r="L3" s="554" t="s">
        <v>271</v>
      </c>
      <c r="M3" s="559" t="s">
        <v>272</v>
      </c>
      <c r="N3" s="131" t="s">
        <v>273</v>
      </c>
      <c r="O3" s="562" t="s">
        <v>268</v>
      </c>
      <c r="P3" s="557"/>
      <c r="Q3" s="557"/>
      <c r="R3" s="558"/>
      <c r="S3" s="132" t="s">
        <v>269</v>
      </c>
      <c r="T3" s="557" t="s">
        <v>270</v>
      </c>
      <c r="U3" s="557"/>
      <c r="V3" s="557"/>
      <c r="W3" s="558"/>
      <c r="X3" s="132" t="s">
        <v>269</v>
      </c>
      <c r="Y3" s="554" t="s">
        <v>271</v>
      </c>
      <c r="Z3" s="559" t="s">
        <v>272</v>
      </c>
      <c r="AA3" s="131" t="s">
        <v>273</v>
      </c>
      <c r="AB3" s="562" t="s">
        <v>268</v>
      </c>
      <c r="AC3" s="557"/>
      <c r="AD3" s="557"/>
      <c r="AE3" s="558"/>
      <c r="AF3" s="132" t="s">
        <v>269</v>
      </c>
      <c r="AG3" s="557" t="s">
        <v>270</v>
      </c>
      <c r="AH3" s="557"/>
      <c r="AI3" s="557"/>
      <c r="AJ3" s="558"/>
      <c r="AK3" s="132" t="s">
        <v>269</v>
      </c>
      <c r="AL3" s="554" t="s">
        <v>271</v>
      </c>
      <c r="AM3" s="559" t="s">
        <v>272</v>
      </c>
      <c r="AN3" s="133" t="s">
        <v>274</v>
      </c>
      <c r="AO3" s="562" t="s">
        <v>268</v>
      </c>
      <c r="AP3" s="557"/>
      <c r="AQ3" s="557"/>
      <c r="AR3" s="558"/>
      <c r="AS3" s="132" t="s">
        <v>275</v>
      </c>
      <c r="AT3" s="558" t="s">
        <v>270</v>
      </c>
      <c r="AU3" s="568"/>
      <c r="AV3" s="568"/>
      <c r="AW3" s="568"/>
      <c r="AX3" s="134"/>
      <c r="AY3" s="554" t="s">
        <v>271</v>
      </c>
      <c r="AZ3" s="559" t="s">
        <v>272</v>
      </c>
      <c r="BA3" s="131" t="s">
        <v>274</v>
      </c>
      <c r="BB3" s="562" t="s">
        <v>268</v>
      </c>
      <c r="BC3" s="557"/>
      <c r="BD3" s="557"/>
      <c r="BE3" s="558"/>
      <c r="BF3" s="132" t="s">
        <v>275</v>
      </c>
      <c r="BG3" s="557" t="s">
        <v>270</v>
      </c>
      <c r="BH3" s="557"/>
      <c r="BI3" s="557"/>
      <c r="BJ3" s="558"/>
      <c r="BK3" s="132" t="s">
        <v>275</v>
      </c>
      <c r="BL3" s="554" t="s">
        <v>271</v>
      </c>
      <c r="BM3" s="559" t="s">
        <v>272</v>
      </c>
      <c r="BN3" s="131" t="s">
        <v>274</v>
      </c>
      <c r="BO3" s="562" t="s">
        <v>268</v>
      </c>
      <c r="BP3" s="557"/>
      <c r="BQ3" s="557"/>
      <c r="BR3" s="558"/>
      <c r="BS3" s="132" t="s">
        <v>275</v>
      </c>
      <c r="BT3" s="557" t="s">
        <v>270</v>
      </c>
      <c r="BU3" s="557"/>
      <c r="BV3" s="557"/>
      <c r="BW3" s="558"/>
      <c r="BX3" s="132" t="s">
        <v>275</v>
      </c>
      <c r="BY3" s="554" t="s">
        <v>271</v>
      </c>
      <c r="BZ3" s="559" t="s">
        <v>272</v>
      </c>
      <c r="CA3" s="131" t="s">
        <v>274</v>
      </c>
      <c r="CB3" s="562" t="s">
        <v>268</v>
      </c>
      <c r="CC3" s="557"/>
      <c r="CD3" s="557"/>
      <c r="CE3" s="558"/>
      <c r="CF3" s="132" t="s">
        <v>275</v>
      </c>
      <c r="CG3" s="557" t="s">
        <v>270</v>
      </c>
      <c r="CH3" s="557"/>
      <c r="CI3" s="557"/>
      <c r="CJ3" s="558"/>
      <c r="CK3" s="132" t="s">
        <v>275</v>
      </c>
      <c r="CL3" s="554" t="s">
        <v>271</v>
      </c>
      <c r="CM3" s="559" t="s">
        <v>272</v>
      </c>
      <c r="CN3" s="133" t="s">
        <v>274</v>
      </c>
      <c r="CO3" s="562" t="s">
        <v>268</v>
      </c>
      <c r="CP3" s="557"/>
      <c r="CQ3" s="557"/>
      <c r="CR3" s="558"/>
      <c r="CS3" s="132" t="s">
        <v>275</v>
      </c>
      <c r="CT3" s="557" t="s">
        <v>270</v>
      </c>
      <c r="CU3" s="557"/>
      <c r="CV3" s="557"/>
      <c r="CW3" s="558"/>
      <c r="CX3" s="134"/>
      <c r="CY3" s="554" t="s">
        <v>271</v>
      </c>
      <c r="CZ3" s="559" t="s">
        <v>272</v>
      </c>
    </row>
    <row r="4" spans="2:104" ht="15" customHeight="1">
      <c r="B4" s="563" t="s">
        <v>276</v>
      </c>
      <c r="C4" s="136" t="s">
        <v>277</v>
      </c>
      <c r="D4" s="136"/>
      <c r="E4" s="137"/>
      <c r="F4" s="138" t="s">
        <v>269</v>
      </c>
      <c r="G4" s="555" t="s">
        <v>276</v>
      </c>
      <c r="H4" s="136" t="s">
        <v>278</v>
      </c>
      <c r="I4" s="136"/>
      <c r="J4" s="137"/>
      <c r="K4" s="138" t="s">
        <v>269</v>
      </c>
      <c r="L4" s="555"/>
      <c r="M4" s="560"/>
      <c r="N4" s="139"/>
      <c r="O4" s="563" t="s">
        <v>276</v>
      </c>
      <c r="P4" s="136" t="s">
        <v>278</v>
      </c>
      <c r="Q4" s="136"/>
      <c r="R4" s="137"/>
      <c r="S4" s="138" t="s">
        <v>269</v>
      </c>
      <c r="T4" s="555" t="s">
        <v>276</v>
      </c>
      <c r="U4" s="136" t="s">
        <v>278</v>
      </c>
      <c r="V4" s="136"/>
      <c r="W4" s="137"/>
      <c r="X4" s="138" t="s">
        <v>269</v>
      </c>
      <c r="Y4" s="555"/>
      <c r="Z4" s="560"/>
      <c r="AB4" s="563" t="s">
        <v>276</v>
      </c>
      <c r="AC4" s="136" t="s">
        <v>278</v>
      </c>
      <c r="AD4" s="136"/>
      <c r="AE4" s="137"/>
      <c r="AF4" s="138" t="s">
        <v>269</v>
      </c>
      <c r="AG4" s="555" t="s">
        <v>279</v>
      </c>
      <c r="AH4" s="136" t="s">
        <v>278</v>
      </c>
      <c r="AI4" s="136"/>
      <c r="AJ4" s="137"/>
      <c r="AK4" s="138" t="s">
        <v>269</v>
      </c>
      <c r="AL4" s="555"/>
      <c r="AM4" s="560"/>
      <c r="AN4" s="140"/>
      <c r="AO4" s="563" t="s">
        <v>276</v>
      </c>
      <c r="AP4" s="136" t="s">
        <v>280</v>
      </c>
      <c r="AQ4" s="136"/>
      <c r="AR4" s="137"/>
      <c r="AS4" s="138" t="s">
        <v>275</v>
      </c>
      <c r="AT4" s="555" t="s">
        <v>281</v>
      </c>
      <c r="AU4" s="136" t="s">
        <v>280</v>
      </c>
      <c r="AV4" s="136"/>
      <c r="AW4" s="137"/>
      <c r="AX4" s="138" t="s">
        <v>275</v>
      </c>
      <c r="AY4" s="555"/>
      <c r="AZ4" s="560"/>
      <c r="BB4" s="563" t="s">
        <v>276</v>
      </c>
      <c r="BC4" s="136" t="s">
        <v>280</v>
      </c>
      <c r="BD4" s="136"/>
      <c r="BE4" s="137"/>
      <c r="BF4" s="138" t="s">
        <v>275</v>
      </c>
      <c r="BG4" s="555" t="s">
        <v>276</v>
      </c>
      <c r="BH4" s="136" t="s">
        <v>280</v>
      </c>
      <c r="BI4" s="136"/>
      <c r="BJ4" s="137"/>
      <c r="BK4" s="138" t="s">
        <v>275</v>
      </c>
      <c r="BL4" s="555"/>
      <c r="BM4" s="560"/>
      <c r="BN4" s="139"/>
      <c r="BO4" s="563" t="s">
        <v>276</v>
      </c>
      <c r="BP4" s="136" t="s">
        <v>280</v>
      </c>
      <c r="BQ4" s="136"/>
      <c r="BR4" s="137"/>
      <c r="BS4" s="138" t="s">
        <v>275</v>
      </c>
      <c r="BT4" s="555" t="s">
        <v>276</v>
      </c>
      <c r="BU4" s="136" t="s">
        <v>280</v>
      </c>
      <c r="BV4" s="136"/>
      <c r="BW4" s="137"/>
      <c r="BX4" s="138" t="s">
        <v>275</v>
      </c>
      <c r="BY4" s="555"/>
      <c r="BZ4" s="560"/>
      <c r="CB4" s="563" t="s">
        <v>276</v>
      </c>
      <c r="CC4" s="136" t="s">
        <v>280</v>
      </c>
      <c r="CD4" s="136"/>
      <c r="CE4" s="137"/>
      <c r="CF4" s="138" t="s">
        <v>275</v>
      </c>
      <c r="CG4" s="555" t="s">
        <v>281</v>
      </c>
      <c r="CH4" s="136" t="s">
        <v>280</v>
      </c>
      <c r="CI4" s="136"/>
      <c r="CJ4" s="137"/>
      <c r="CK4" s="138" t="s">
        <v>275</v>
      </c>
      <c r="CL4" s="555"/>
      <c r="CM4" s="560"/>
      <c r="CN4" s="140"/>
      <c r="CO4" s="563" t="s">
        <v>276</v>
      </c>
      <c r="CP4" s="136" t="s">
        <v>280</v>
      </c>
      <c r="CQ4" s="136"/>
      <c r="CR4" s="137"/>
      <c r="CS4" s="138" t="s">
        <v>275</v>
      </c>
      <c r="CT4" s="555" t="s">
        <v>281</v>
      </c>
      <c r="CU4" s="136" t="s">
        <v>280</v>
      </c>
      <c r="CV4" s="136"/>
      <c r="CW4" s="137"/>
      <c r="CX4" s="138" t="s">
        <v>275</v>
      </c>
      <c r="CY4" s="555"/>
      <c r="CZ4" s="560"/>
    </row>
    <row r="5" spans="1:104" ht="15" customHeight="1">
      <c r="A5" s="141" t="s">
        <v>282</v>
      </c>
      <c r="B5" s="564"/>
      <c r="C5" s="143" t="s">
        <v>283</v>
      </c>
      <c r="D5" s="143" t="s">
        <v>284</v>
      </c>
      <c r="E5" s="144" t="s">
        <v>285</v>
      </c>
      <c r="F5" s="142"/>
      <c r="G5" s="556"/>
      <c r="H5" s="143" t="s">
        <v>283</v>
      </c>
      <c r="I5" s="143" t="s">
        <v>286</v>
      </c>
      <c r="J5" s="144" t="s">
        <v>285</v>
      </c>
      <c r="K5" s="142"/>
      <c r="L5" s="556"/>
      <c r="M5" s="561"/>
      <c r="N5" s="145" t="s">
        <v>287</v>
      </c>
      <c r="O5" s="565"/>
      <c r="P5" s="146" t="s">
        <v>283</v>
      </c>
      <c r="Q5" s="146" t="s">
        <v>286</v>
      </c>
      <c r="R5" s="147" t="s">
        <v>288</v>
      </c>
      <c r="S5" s="142"/>
      <c r="T5" s="556"/>
      <c r="U5" s="143" t="s">
        <v>283</v>
      </c>
      <c r="V5" s="143" t="s">
        <v>284</v>
      </c>
      <c r="W5" s="147" t="s">
        <v>288</v>
      </c>
      <c r="X5" s="148"/>
      <c r="Y5" s="556"/>
      <c r="Z5" s="561"/>
      <c r="AA5" s="149" t="s">
        <v>282</v>
      </c>
      <c r="AB5" s="566"/>
      <c r="AC5" s="143" t="s">
        <v>283</v>
      </c>
      <c r="AD5" s="143" t="s">
        <v>286</v>
      </c>
      <c r="AE5" s="144" t="s">
        <v>285</v>
      </c>
      <c r="AF5" s="142"/>
      <c r="AG5" s="567"/>
      <c r="AH5" s="146" t="s">
        <v>283</v>
      </c>
      <c r="AI5" s="146" t="s">
        <v>286</v>
      </c>
      <c r="AJ5" s="147" t="s">
        <v>285</v>
      </c>
      <c r="AK5" s="142"/>
      <c r="AL5" s="556"/>
      <c r="AM5" s="561"/>
      <c r="AN5" s="150" t="s">
        <v>289</v>
      </c>
      <c r="AO5" s="566"/>
      <c r="AP5" s="143" t="s">
        <v>283</v>
      </c>
      <c r="AQ5" s="143" t="s">
        <v>290</v>
      </c>
      <c r="AR5" s="144" t="s">
        <v>291</v>
      </c>
      <c r="AS5" s="142"/>
      <c r="AT5" s="567"/>
      <c r="AU5" s="146" t="s">
        <v>283</v>
      </c>
      <c r="AV5" s="146" t="s">
        <v>290</v>
      </c>
      <c r="AW5" s="147" t="s">
        <v>291</v>
      </c>
      <c r="AX5" s="142"/>
      <c r="AY5" s="556"/>
      <c r="AZ5" s="561"/>
      <c r="BA5" s="141" t="s">
        <v>289</v>
      </c>
      <c r="BB5" s="564"/>
      <c r="BC5" s="143" t="s">
        <v>283</v>
      </c>
      <c r="BD5" s="143" t="s">
        <v>290</v>
      </c>
      <c r="BE5" s="144" t="s">
        <v>291</v>
      </c>
      <c r="BF5" s="142"/>
      <c r="BG5" s="556"/>
      <c r="BH5" s="143" t="s">
        <v>283</v>
      </c>
      <c r="BI5" s="143" t="s">
        <v>290</v>
      </c>
      <c r="BJ5" s="144" t="s">
        <v>291</v>
      </c>
      <c r="BK5" s="142"/>
      <c r="BL5" s="556"/>
      <c r="BM5" s="561"/>
      <c r="BN5" s="145" t="s">
        <v>289</v>
      </c>
      <c r="BO5" s="565"/>
      <c r="BP5" s="146" t="s">
        <v>283</v>
      </c>
      <c r="BQ5" s="146" t="s">
        <v>290</v>
      </c>
      <c r="BR5" s="147" t="s">
        <v>291</v>
      </c>
      <c r="BS5" s="142"/>
      <c r="BT5" s="556"/>
      <c r="BU5" s="143" t="s">
        <v>283</v>
      </c>
      <c r="BV5" s="143" t="s">
        <v>290</v>
      </c>
      <c r="BW5" s="147" t="s">
        <v>291</v>
      </c>
      <c r="BX5" s="148"/>
      <c r="BY5" s="556"/>
      <c r="BZ5" s="561"/>
      <c r="CA5" s="149" t="s">
        <v>289</v>
      </c>
      <c r="CB5" s="566"/>
      <c r="CC5" s="143" t="s">
        <v>283</v>
      </c>
      <c r="CD5" s="143" t="s">
        <v>290</v>
      </c>
      <c r="CE5" s="144" t="s">
        <v>291</v>
      </c>
      <c r="CF5" s="142"/>
      <c r="CG5" s="567"/>
      <c r="CH5" s="146" t="s">
        <v>283</v>
      </c>
      <c r="CI5" s="146" t="s">
        <v>290</v>
      </c>
      <c r="CJ5" s="147" t="s">
        <v>291</v>
      </c>
      <c r="CK5" s="142"/>
      <c r="CL5" s="556"/>
      <c r="CM5" s="561"/>
      <c r="CN5" s="150" t="s">
        <v>289</v>
      </c>
      <c r="CO5" s="566"/>
      <c r="CP5" s="143" t="s">
        <v>283</v>
      </c>
      <c r="CQ5" s="143" t="s">
        <v>290</v>
      </c>
      <c r="CR5" s="144" t="s">
        <v>291</v>
      </c>
      <c r="CS5" s="142"/>
      <c r="CT5" s="567"/>
      <c r="CU5" s="146" t="s">
        <v>283</v>
      </c>
      <c r="CV5" s="146" t="s">
        <v>290</v>
      </c>
      <c r="CW5" s="147" t="s">
        <v>291</v>
      </c>
      <c r="CX5" s="142"/>
      <c r="CY5" s="556"/>
      <c r="CZ5" s="561"/>
    </row>
    <row r="6" spans="1:104" ht="15" customHeight="1">
      <c r="A6" s="151" t="s">
        <v>292</v>
      </c>
      <c r="B6" s="406">
        <v>725</v>
      </c>
      <c r="C6" s="407">
        <f>D6+E6</f>
        <v>1709</v>
      </c>
      <c r="D6" s="406">
        <v>849</v>
      </c>
      <c r="E6" s="406">
        <v>860</v>
      </c>
      <c r="F6" s="408"/>
      <c r="G6" s="409">
        <v>729</v>
      </c>
      <c r="H6" s="410">
        <f aca="true" t="shared" si="0" ref="H6:H61">I6+J6</f>
        <v>1632</v>
      </c>
      <c r="I6" s="411">
        <v>811</v>
      </c>
      <c r="J6" s="411">
        <v>821</v>
      </c>
      <c r="K6" s="152"/>
      <c r="L6" s="153">
        <f aca="true" t="shared" si="1" ref="L6:L44">ROUND((H6-C6)/C6*100,100)</f>
        <v>-4.50555880631949</v>
      </c>
      <c r="M6" s="154">
        <f aca="true" t="shared" si="2" ref="M6:M44">ROUND((G6-B6)/B6*100,100)</f>
        <v>0.551724137931034</v>
      </c>
      <c r="N6" s="155" t="s">
        <v>293</v>
      </c>
      <c r="O6" s="412">
        <v>1320</v>
      </c>
      <c r="P6" s="413">
        <f aca="true" t="shared" si="3" ref="P6:P44">Q6+R6</f>
        <v>3463</v>
      </c>
      <c r="Q6" s="412">
        <v>1712</v>
      </c>
      <c r="R6" s="412">
        <v>1751</v>
      </c>
      <c r="S6" s="414"/>
      <c r="T6" s="415">
        <v>945</v>
      </c>
      <c r="U6" s="413">
        <f aca="true" t="shared" si="4" ref="U6:U44">V6+W6</f>
        <v>2434</v>
      </c>
      <c r="V6" s="416">
        <v>1210</v>
      </c>
      <c r="W6" s="416">
        <v>1224</v>
      </c>
      <c r="X6" s="157"/>
      <c r="Y6" s="158">
        <f aca="true" t="shared" si="5" ref="Y6:Y36">ROUND((U6-P6)/P6*100,100)</f>
        <v>-29.7141207045914</v>
      </c>
      <c r="Z6" s="159">
        <f aca="true" t="shared" si="6" ref="Z6:Z36">ROUND((T6-O6)/O6*100,100)</f>
        <v>-28.4090909090909</v>
      </c>
      <c r="AA6" s="139" t="s">
        <v>294</v>
      </c>
      <c r="AB6" s="419">
        <v>637</v>
      </c>
      <c r="AC6" s="410">
        <f aca="true" t="shared" si="7" ref="AC6:AC29">AD6+AE6</f>
        <v>1775</v>
      </c>
      <c r="AD6" s="420">
        <v>862</v>
      </c>
      <c r="AE6" s="420">
        <v>913</v>
      </c>
      <c r="AF6" s="414"/>
      <c r="AG6" s="415">
        <v>669</v>
      </c>
      <c r="AH6" s="416">
        <f aca="true" t="shared" si="8" ref="AH6:AH29">AI6+AJ6</f>
        <v>1756</v>
      </c>
      <c r="AI6" s="416">
        <v>859</v>
      </c>
      <c r="AJ6" s="416">
        <v>897</v>
      </c>
      <c r="AK6" s="160"/>
      <c r="AL6" s="159">
        <f>ROUND((AH6-AC6)/AC6*100,100)</f>
        <v>-1.07042253521127</v>
      </c>
      <c r="AM6" s="159">
        <f aca="true" t="shared" si="9" ref="AM6:AM29">ROUND((AG6-AB6)/AB6*100,100)</f>
        <v>5.02354788069074</v>
      </c>
      <c r="AN6" s="140" t="s">
        <v>295</v>
      </c>
      <c r="AO6" s="418">
        <v>205</v>
      </c>
      <c r="AP6" s="418">
        <f>AQ6+AR6</f>
        <v>590</v>
      </c>
      <c r="AQ6" s="418">
        <v>273</v>
      </c>
      <c r="AR6" s="418">
        <v>317</v>
      </c>
      <c r="AS6" s="414"/>
      <c r="AT6" s="422">
        <v>208</v>
      </c>
      <c r="AU6" s="423">
        <f>AV6+AW6</f>
        <v>536</v>
      </c>
      <c r="AV6" s="423">
        <v>251</v>
      </c>
      <c r="AW6" s="423">
        <v>285</v>
      </c>
      <c r="AX6" s="162"/>
      <c r="AY6" s="163">
        <f>ROUND((AU6-AP6)/AP6*100,100)</f>
        <v>-9.15254237288136</v>
      </c>
      <c r="AZ6" s="154">
        <f>ROUND((AT6-AO6)/AO6*100,100)</f>
        <v>1.46341463414634</v>
      </c>
      <c r="BA6" s="151" t="s">
        <v>292</v>
      </c>
      <c r="BB6" s="406">
        <v>743</v>
      </c>
      <c r="BC6" s="407">
        <f>BD6+BE6</f>
        <v>1743</v>
      </c>
      <c r="BD6" s="406">
        <v>860</v>
      </c>
      <c r="BE6" s="406">
        <v>883</v>
      </c>
      <c r="BF6" s="408"/>
      <c r="BG6" s="409">
        <v>746</v>
      </c>
      <c r="BH6" s="410">
        <f aca="true" t="shared" si="10" ref="BH6:BH61">BI6+BJ6</f>
        <v>1662</v>
      </c>
      <c r="BI6" s="411">
        <v>823</v>
      </c>
      <c r="BJ6" s="411">
        <v>839</v>
      </c>
      <c r="BK6" s="152"/>
      <c r="BL6" s="153">
        <f aca="true" t="shared" si="11" ref="BL6:BL31">ROUND((BH6-BC6)/BC6*100,100)</f>
        <v>-4.64716006884682</v>
      </c>
      <c r="BM6" s="154">
        <f aca="true" t="shared" si="12" ref="BM6:BM31">ROUND((BG6-BB6)/BB6*100,100)</f>
        <v>0.403768506056528</v>
      </c>
      <c r="BN6" s="155" t="s">
        <v>293</v>
      </c>
      <c r="BO6" s="412">
        <v>1390</v>
      </c>
      <c r="BP6" s="413">
        <f aca="true" t="shared" si="13" ref="BP6:BP44">BQ6+BR6</f>
        <v>3569</v>
      </c>
      <c r="BQ6" s="412">
        <v>1777</v>
      </c>
      <c r="BR6" s="412">
        <v>1792</v>
      </c>
      <c r="BS6" s="414"/>
      <c r="BT6" s="415">
        <v>989</v>
      </c>
      <c r="BU6" s="413">
        <f aca="true" t="shared" si="14" ref="BU6:BU44">BV6+BW6</f>
        <v>2503</v>
      </c>
      <c r="BV6" s="416">
        <v>1247</v>
      </c>
      <c r="BW6" s="416">
        <v>1256</v>
      </c>
      <c r="BX6" s="157"/>
      <c r="BY6" s="158">
        <f aca="true" t="shared" si="15" ref="BY6:BY36">ROUND((BU6-BP6)/BP6*100,100)</f>
        <v>-29.8683104511068</v>
      </c>
      <c r="BZ6" s="159">
        <f aca="true" t="shared" si="16" ref="BZ6:BZ36">ROUND((BT6-BO6)/BO6*100,100)</f>
        <v>-28.8489208633094</v>
      </c>
      <c r="CA6" s="139" t="s">
        <v>294</v>
      </c>
      <c r="CB6" s="419">
        <v>663</v>
      </c>
      <c r="CC6" s="410">
        <f aca="true" t="shared" si="17" ref="CC6:CC32">CD6+CE6</f>
        <v>1804</v>
      </c>
      <c r="CD6" s="420">
        <v>869</v>
      </c>
      <c r="CE6" s="420">
        <v>935</v>
      </c>
      <c r="CF6" s="414"/>
      <c r="CG6" s="415">
        <v>677</v>
      </c>
      <c r="CH6" s="416">
        <f aca="true" t="shared" si="18" ref="CH6:CH32">CI6+CJ6</f>
        <v>1767</v>
      </c>
      <c r="CI6" s="416">
        <v>863</v>
      </c>
      <c r="CJ6" s="416">
        <v>904</v>
      </c>
      <c r="CK6" s="160"/>
      <c r="CL6" s="159">
        <f>ROUND((CH6-CC6)/CC6*100,100)</f>
        <v>-2.0509977827051</v>
      </c>
      <c r="CM6" s="159">
        <f aca="true" t="shared" si="19" ref="CM6:CM29">ROUND((CG6-CB6)/CB6*100,100)</f>
        <v>2.11161387631976</v>
      </c>
      <c r="CN6" s="140" t="s">
        <v>295</v>
      </c>
      <c r="CO6" s="418">
        <v>206</v>
      </c>
      <c r="CP6" s="418">
        <f>CQ6+CR6</f>
        <v>591</v>
      </c>
      <c r="CQ6" s="418">
        <v>273</v>
      </c>
      <c r="CR6" s="418">
        <v>318</v>
      </c>
      <c r="CS6" s="414"/>
      <c r="CT6" s="422">
        <v>208</v>
      </c>
      <c r="CU6" s="423">
        <f>CV6+CW6</f>
        <v>536</v>
      </c>
      <c r="CV6" s="423">
        <v>251</v>
      </c>
      <c r="CW6" s="423">
        <v>285</v>
      </c>
      <c r="CX6" s="162"/>
      <c r="CY6" s="163">
        <f>ROUND((CU6-CP6)/CP6*100,100)</f>
        <v>-9.30626057529611</v>
      </c>
      <c r="CZ6" s="154">
        <f>ROUND((CT6-CO6)/CO6*100,100)</f>
        <v>0.970873786407767</v>
      </c>
    </row>
    <row r="7" spans="1:104" ht="15" customHeight="1">
      <c r="A7" s="155" t="s">
        <v>296</v>
      </c>
      <c r="B7" s="420">
        <v>357</v>
      </c>
      <c r="C7" s="410">
        <f aca="true" t="shared" si="20" ref="C7:C61">D7+E7</f>
        <v>854</v>
      </c>
      <c r="D7" s="420">
        <v>421</v>
      </c>
      <c r="E7" s="420">
        <v>433</v>
      </c>
      <c r="F7" s="421"/>
      <c r="G7" s="415">
        <v>461</v>
      </c>
      <c r="H7" s="410">
        <f t="shared" si="0"/>
        <v>1138</v>
      </c>
      <c r="I7" s="416">
        <v>565</v>
      </c>
      <c r="J7" s="416">
        <v>573</v>
      </c>
      <c r="K7" s="157"/>
      <c r="L7" s="158">
        <f t="shared" si="1"/>
        <v>33.2552693208431</v>
      </c>
      <c r="M7" s="154">
        <f t="shared" si="2"/>
        <v>29.1316526610644</v>
      </c>
      <c r="N7" s="155" t="s">
        <v>297</v>
      </c>
      <c r="O7" s="412">
        <v>173</v>
      </c>
      <c r="P7" s="413">
        <f t="shared" si="3"/>
        <v>401</v>
      </c>
      <c r="Q7" s="412">
        <v>196</v>
      </c>
      <c r="R7" s="412">
        <v>205</v>
      </c>
      <c r="S7" s="414"/>
      <c r="T7" s="415">
        <v>168</v>
      </c>
      <c r="U7" s="413">
        <f t="shared" si="4"/>
        <v>382</v>
      </c>
      <c r="V7" s="416">
        <v>186</v>
      </c>
      <c r="W7" s="416">
        <v>196</v>
      </c>
      <c r="X7" s="157"/>
      <c r="Y7" s="158">
        <f t="shared" si="5"/>
        <v>-4.73815461346633</v>
      </c>
      <c r="Z7" s="154">
        <f t="shared" si="6"/>
        <v>-2.89017341040462</v>
      </c>
      <c r="AA7" s="164" t="s">
        <v>298</v>
      </c>
      <c r="AB7" s="419">
        <v>380</v>
      </c>
      <c r="AC7" s="410">
        <f t="shared" si="7"/>
        <v>1328</v>
      </c>
      <c r="AD7" s="420">
        <v>632</v>
      </c>
      <c r="AE7" s="420">
        <v>696</v>
      </c>
      <c r="AF7" s="421"/>
      <c r="AG7" s="415">
        <v>404</v>
      </c>
      <c r="AH7" s="416">
        <f t="shared" si="8"/>
        <v>1346</v>
      </c>
      <c r="AI7" s="416">
        <v>638</v>
      </c>
      <c r="AJ7" s="416">
        <v>708</v>
      </c>
      <c r="AK7" s="160"/>
      <c r="AL7" s="159">
        <f>ROUND((AI12-AC7)/AC7*100,100)</f>
        <v>-93.9759036144578</v>
      </c>
      <c r="AM7" s="159">
        <f t="shared" si="9"/>
        <v>6.31578947368421</v>
      </c>
      <c r="AN7" s="140" t="s">
        <v>299</v>
      </c>
      <c r="AO7" s="425">
        <v>158</v>
      </c>
      <c r="AP7" s="418">
        <f>AQ7+AR7</f>
        <v>410</v>
      </c>
      <c r="AQ7" s="425">
        <v>193</v>
      </c>
      <c r="AR7" s="425">
        <v>217</v>
      </c>
      <c r="AS7" s="421"/>
      <c r="AT7" s="422">
        <v>153</v>
      </c>
      <c r="AU7" s="423">
        <f>AV7+AW7</f>
        <v>378</v>
      </c>
      <c r="AV7" s="423">
        <v>187</v>
      </c>
      <c r="AW7" s="423">
        <v>191</v>
      </c>
      <c r="AX7" s="162"/>
      <c r="AY7" s="163">
        <f>ROUND((AU7-AP7)/AP7*100,100)</f>
        <v>-7.80487804878049</v>
      </c>
      <c r="AZ7" s="154">
        <f>ROUND((AT7-AO7)/AO7*100,100)</f>
        <v>-3.16455696202532</v>
      </c>
      <c r="BA7" s="155" t="s">
        <v>296</v>
      </c>
      <c r="BB7" s="420">
        <v>370</v>
      </c>
      <c r="BC7" s="410">
        <f aca="true" t="shared" si="21" ref="BC7:BC61">BD7+BE7</f>
        <v>871</v>
      </c>
      <c r="BD7" s="420">
        <v>429</v>
      </c>
      <c r="BE7" s="420">
        <v>442</v>
      </c>
      <c r="BF7" s="421"/>
      <c r="BG7" s="415">
        <v>477</v>
      </c>
      <c r="BH7" s="410">
        <f t="shared" si="10"/>
        <v>1158</v>
      </c>
      <c r="BI7" s="416">
        <v>574</v>
      </c>
      <c r="BJ7" s="416">
        <v>584</v>
      </c>
      <c r="BK7" s="157"/>
      <c r="BL7" s="158">
        <f t="shared" si="11"/>
        <v>32.9506314580941</v>
      </c>
      <c r="BM7" s="154">
        <f t="shared" si="12"/>
        <v>28.9189189189189</v>
      </c>
      <c r="BN7" s="155" t="s">
        <v>297</v>
      </c>
      <c r="BO7" s="412">
        <v>174</v>
      </c>
      <c r="BP7" s="413">
        <f t="shared" si="13"/>
        <v>402</v>
      </c>
      <c r="BQ7" s="412">
        <v>196</v>
      </c>
      <c r="BR7" s="412">
        <v>206</v>
      </c>
      <c r="BS7" s="414"/>
      <c r="BT7" s="415">
        <v>169</v>
      </c>
      <c r="BU7" s="413">
        <f t="shared" si="14"/>
        <v>383</v>
      </c>
      <c r="BV7" s="416">
        <v>186</v>
      </c>
      <c r="BW7" s="416">
        <v>197</v>
      </c>
      <c r="BX7" s="157"/>
      <c r="BY7" s="158">
        <f t="shared" si="15"/>
        <v>-4.72636815920398</v>
      </c>
      <c r="BZ7" s="154">
        <f t="shared" si="16"/>
        <v>-2.8735632183908</v>
      </c>
      <c r="CA7" s="164" t="s">
        <v>298</v>
      </c>
      <c r="CB7" s="419">
        <v>401</v>
      </c>
      <c r="CC7" s="410">
        <f t="shared" si="17"/>
        <v>1350</v>
      </c>
      <c r="CD7" s="420">
        <v>634</v>
      </c>
      <c r="CE7" s="420">
        <v>716</v>
      </c>
      <c r="CF7" s="421"/>
      <c r="CG7" s="415">
        <v>423</v>
      </c>
      <c r="CH7" s="416">
        <f t="shared" si="18"/>
        <v>1365</v>
      </c>
      <c r="CI7" s="416">
        <v>639</v>
      </c>
      <c r="CJ7" s="416">
        <v>726</v>
      </c>
      <c r="CK7" s="160"/>
      <c r="CL7" s="159">
        <f aca="true" t="shared" si="22" ref="CL7:CL29">ROUND((CH7-CC7)/CC7*100,100)</f>
        <v>1.11111111111111</v>
      </c>
      <c r="CM7" s="159">
        <f t="shared" si="19"/>
        <v>5.48628428927681</v>
      </c>
      <c r="CN7" s="140" t="s">
        <v>299</v>
      </c>
      <c r="CO7" s="425">
        <v>158</v>
      </c>
      <c r="CP7" s="418">
        <f>CQ7+CR7</f>
        <v>410</v>
      </c>
      <c r="CQ7" s="425">
        <v>193</v>
      </c>
      <c r="CR7" s="425">
        <v>217</v>
      </c>
      <c r="CS7" s="421"/>
      <c r="CT7" s="422">
        <v>154</v>
      </c>
      <c r="CU7" s="423">
        <f>CV7+CW7</f>
        <v>379</v>
      </c>
      <c r="CV7" s="423">
        <v>187</v>
      </c>
      <c r="CW7" s="423">
        <v>192</v>
      </c>
      <c r="CX7" s="162"/>
      <c r="CY7" s="163">
        <f>ROUND((CU7-CP7)/CP7*100,100)</f>
        <v>-7.5609756097561</v>
      </c>
      <c r="CZ7" s="154">
        <f>ROUND((CT7-CO7)/CO7*100,100)</f>
        <v>-2.53164556962025</v>
      </c>
    </row>
    <row r="8" spans="1:104" ht="15" customHeight="1">
      <c r="A8" s="155" t="s">
        <v>300</v>
      </c>
      <c r="B8" s="420">
        <v>211</v>
      </c>
      <c r="C8" s="410">
        <f t="shared" si="20"/>
        <v>384</v>
      </c>
      <c r="D8" s="420">
        <v>175</v>
      </c>
      <c r="E8" s="420">
        <v>209</v>
      </c>
      <c r="F8" s="421"/>
      <c r="G8" s="415">
        <v>218</v>
      </c>
      <c r="H8" s="410">
        <f t="shared" si="0"/>
        <v>381</v>
      </c>
      <c r="I8" s="416">
        <v>175</v>
      </c>
      <c r="J8" s="416">
        <v>206</v>
      </c>
      <c r="K8" s="157"/>
      <c r="L8" s="158">
        <f t="shared" si="1"/>
        <v>-0.78125</v>
      </c>
      <c r="M8" s="154">
        <f t="shared" si="2"/>
        <v>3.3175355450237</v>
      </c>
      <c r="N8" s="155" t="s">
        <v>301</v>
      </c>
      <c r="O8" s="412">
        <v>966</v>
      </c>
      <c r="P8" s="413">
        <f t="shared" si="3"/>
        <v>2487</v>
      </c>
      <c r="Q8" s="412">
        <v>1241</v>
      </c>
      <c r="R8" s="412">
        <v>1246</v>
      </c>
      <c r="S8" s="414"/>
      <c r="T8" s="415">
        <v>970</v>
      </c>
      <c r="U8" s="413">
        <f t="shared" si="4"/>
        <v>2314</v>
      </c>
      <c r="V8" s="416">
        <v>1128</v>
      </c>
      <c r="W8" s="416">
        <v>1186</v>
      </c>
      <c r="X8" s="157"/>
      <c r="Y8" s="158">
        <f t="shared" si="5"/>
        <v>-6.95617209489345</v>
      </c>
      <c r="Z8" s="154">
        <f t="shared" si="6"/>
        <v>0.41407867494824</v>
      </c>
      <c r="AA8" s="164" t="s">
        <v>302</v>
      </c>
      <c r="AB8" s="419">
        <v>557</v>
      </c>
      <c r="AC8" s="410">
        <f t="shared" si="7"/>
        <v>1450</v>
      </c>
      <c r="AD8" s="420">
        <v>710</v>
      </c>
      <c r="AE8" s="420">
        <v>740</v>
      </c>
      <c r="AF8" s="421"/>
      <c r="AG8" s="415">
        <v>709</v>
      </c>
      <c r="AH8" s="416">
        <f t="shared" si="8"/>
        <v>1856</v>
      </c>
      <c r="AI8" s="416">
        <v>925</v>
      </c>
      <c r="AJ8" s="416">
        <v>931</v>
      </c>
      <c r="AK8" s="166"/>
      <c r="AL8" s="159">
        <f aca="true" t="shared" si="23" ref="AL8:AL29">ROUND((AH8-AC8)/AC8*100,100)</f>
        <v>28</v>
      </c>
      <c r="AM8" s="159">
        <f t="shared" si="9"/>
        <v>27.2890484739677</v>
      </c>
      <c r="AN8" s="140" t="s">
        <v>303</v>
      </c>
      <c r="AO8" s="425">
        <v>451</v>
      </c>
      <c r="AP8" s="418">
        <f>AQ8+AR8</f>
        <v>1223</v>
      </c>
      <c r="AQ8" s="425">
        <v>586</v>
      </c>
      <c r="AR8" s="425">
        <v>637</v>
      </c>
      <c r="AS8" s="421"/>
      <c r="AT8" s="422">
        <v>454</v>
      </c>
      <c r="AU8" s="423">
        <f>AV8+AW8</f>
        <v>1145</v>
      </c>
      <c r="AV8" s="423">
        <v>527</v>
      </c>
      <c r="AW8" s="423">
        <v>618</v>
      </c>
      <c r="AX8" s="162"/>
      <c r="AY8" s="163">
        <f>ROUND((AU8-AP8)/AP8*100,100)</f>
        <v>-6.37775960752249</v>
      </c>
      <c r="AZ8" s="154">
        <f>ROUND((AT8-AO8)/AO8*100,100)</f>
        <v>0.665188470066519</v>
      </c>
      <c r="BA8" s="155" t="s">
        <v>300</v>
      </c>
      <c r="BB8" s="420">
        <v>222</v>
      </c>
      <c r="BC8" s="410">
        <f t="shared" si="21"/>
        <v>395</v>
      </c>
      <c r="BD8" s="420">
        <v>177</v>
      </c>
      <c r="BE8" s="420">
        <v>218</v>
      </c>
      <c r="BF8" s="421"/>
      <c r="BG8" s="415">
        <v>225</v>
      </c>
      <c r="BH8" s="410">
        <f t="shared" si="10"/>
        <v>390</v>
      </c>
      <c r="BI8" s="416">
        <v>178</v>
      </c>
      <c r="BJ8" s="416">
        <v>212</v>
      </c>
      <c r="BK8" s="157"/>
      <c r="BL8" s="158">
        <f t="shared" si="11"/>
        <v>-1.26582278481013</v>
      </c>
      <c r="BM8" s="154">
        <f t="shared" si="12"/>
        <v>1.35135135135135</v>
      </c>
      <c r="BN8" s="155" t="s">
        <v>301</v>
      </c>
      <c r="BO8" s="412">
        <v>984</v>
      </c>
      <c r="BP8" s="413">
        <f t="shared" si="13"/>
        <v>2509</v>
      </c>
      <c r="BQ8" s="412">
        <v>1253</v>
      </c>
      <c r="BR8" s="412">
        <v>1256</v>
      </c>
      <c r="BS8" s="414"/>
      <c r="BT8" s="415">
        <v>981</v>
      </c>
      <c r="BU8" s="413">
        <f t="shared" si="14"/>
        <v>2331</v>
      </c>
      <c r="BV8" s="416">
        <v>1136</v>
      </c>
      <c r="BW8" s="416">
        <v>1195</v>
      </c>
      <c r="BX8" s="157"/>
      <c r="BY8" s="158">
        <f t="shared" si="15"/>
        <v>-7.09445994420088</v>
      </c>
      <c r="BZ8" s="154">
        <f t="shared" si="16"/>
        <v>-0.304878048780488</v>
      </c>
      <c r="CA8" s="164" t="s">
        <v>302</v>
      </c>
      <c r="CB8" s="419">
        <v>590</v>
      </c>
      <c r="CC8" s="410">
        <f t="shared" si="17"/>
        <v>1489</v>
      </c>
      <c r="CD8" s="420">
        <v>718</v>
      </c>
      <c r="CE8" s="420">
        <v>771</v>
      </c>
      <c r="CF8" s="421"/>
      <c r="CG8" s="415">
        <v>721</v>
      </c>
      <c r="CH8" s="416">
        <f t="shared" si="18"/>
        <v>1874</v>
      </c>
      <c r="CI8" s="416">
        <v>932</v>
      </c>
      <c r="CJ8" s="416">
        <v>942</v>
      </c>
      <c r="CK8" s="166"/>
      <c r="CL8" s="159">
        <f t="shared" si="22"/>
        <v>25.8562793821357</v>
      </c>
      <c r="CM8" s="159">
        <f t="shared" si="19"/>
        <v>22.2033898305085</v>
      </c>
      <c r="CN8" s="140" t="s">
        <v>303</v>
      </c>
      <c r="CO8" s="425">
        <v>456</v>
      </c>
      <c r="CP8" s="418">
        <f>CQ8+CR8</f>
        <v>1228</v>
      </c>
      <c r="CQ8" s="425">
        <v>591</v>
      </c>
      <c r="CR8" s="425">
        <v>637</v>
      </c>
      <c r="CS8" s="421"/>
      <c r="CT8" s="422">
        <v>456</v>
      </c>
      <c r="CU8" s="423">
        <f>CV8+CW8</f>
        <v>1147</v>
      </c>
      <c r="CV8" s="423">
        <v>529</v>
      </c>
      <c r="CW8" s="423">
        <v>618</v>
      </c>
      <c r="CX8" s="162"/>
      <c r="CY8" s="163">
        <f>ROUND((CU8-CP8)/CP8*100,100)</f>
        <v>-6.59609120521173</v>
      </c>
      <c r="CZ8" s="154">
        <f>ROUND((CT8-CO8)/CO8*100,100)</f>
        <v>0</v>
      </c>
    </row>
    <row r="9" spans="1:104" ht="15" customHeight="1">
      <c r="A9" s="155" t="s">
        <v>304</v>
      </c>
      <c r="B9" s="420">
        <v>321</v>
      </c>
      <c r="C9" s="410">
        <f t="shared" si="20"/>
        <v>739</v>
      </c>
      <c r="D9" s="420">
        <v>365</v>
      </c>
      <c r="E9" s="420">
        <v>374</v>
      </c>
      <c r="F9" s="421"/>
      <c r="G9" s="415">
        <v>359</v>
      </c>
      <c r="H9" s="410">
        <f t="shared" si="0"/>
        <v>840</v>
      </c>
      <c r="I9" s="416">
        <v>421</v>
      </c>
      <c r="J9" s="416">
        <v>419</v>
      </c>
      <c r="K9" s="157"/>
      <c r="L9" s="158">
        <f t="shared" si="1"/>
        <v>13.6671177266576</v>
      </c>
      <c r="M9" s="154">
        <f t="shared" si="2"/>
        <v>11.8380062305296</v>
      </c>
      <c r="N9" s="155" t="s">
        <v>305</v>
      </c>
      <c r="O9" s="412">
        <v>1860</v>
      </c>
      <c r="P9" s="413">
        <f t="shared" si="3"/>
        <v>3902</v>
      </c>
      <c r="Q9" s="412">
        <v>2034</v>
      </c>
      <c r="R9" s="412">
        <v>1868</v>
      </c>
      <c r="S9" s="414"/>
      <c r="T9" s="415">
        <v>1832</v>
      </c>
      <c r="U9" s="413">
        <f t="shared" si="4"/>
        <v>3729</v>
      </c>
      <c r="V9" s="416">
        <v>1931</v>
      </c>
      <c r="W9" s="416">
        <v>1798</v>
      </c>
      <c r="X9" s="157"/>
      <c r="Y9" s="158">
        <f t="shared" si="5"/>
        <v>-4.43362378267555</v>
      </c>
      <c r="Z9" s="154">
        <f t="shared" si="6"/>
        <v>-1.50537634408602</v>
      </c>
      <c r="AA9" s="139" t="s">
        <v>306</v>
      </c>
      <c r="AB9" s="419">
        <v>1535</v>
      </c>
      <c r="AC9" s="410">
        <f t="shared" si="7"/>
        <v>4310</v>
      </c>
      <c r="AD9" s="420">
        <v>2102</v>
      </c>
      <c r="AE9" s="420">
        <v>2208</v>
      </c>
      <c r="AF9" s="421"/>
      <c r="AG9" s="415">
        <v>1613</v>
      </c>
      <c r="AH9" s="416">
        <f t="shared" si="8"/>
        <v>4280</v>
      </c>
      <c r="AI9" s="416">
        <v>2104</v>
      </c>
      <c r="AJ9" s="416">
        <v>2176</v>
      </c>
      <c r="AK9" s="166"/>
      <c r="AL9" s="159">
        <f t="shared" si="23"/>
        <v>-0.696055684454756</v>
      </c>
      <c r="AM9" s="159">
        <f t="shared" si="9"/>
        <v>5.0814332247557</v>
      </c>
      <c r="AN9" s="140" t="s">
        <v>307</v>
      </c>
      <c r="AO9" s="425">
        <v>251</v>
      </c>
      <c r="AP9" s="418">
        <f>AQ9+AR9</f>
        <v>573</v>
      </c>
      <c r="AQ9" s="425">
        <v>264</v>
      </c>
      <c r="AR9" s="425">
        <v>309</v>
      </c>
      <c r="AS9" s="421"/>
      <c r="AT9" s="422">
        <v>248</v>
      </c>
      <c r="AU9" s="423">
        <f>AV9+AW9</f>
        <v>552</v>
      </c>
      <c r="AV9" s="423">
        <v>261</v>
      </c>
      <c r="AW9" s="423">
        <v>291</v>
      </c>
      <c r="AX9" s="162"/>
      <c r="AY9" s="163">
        <f>ROUND((AU9-AP9)/AP9*100,100)</f>
        <v>-3.66492146596859</v>
      </c>
      <c r="AZ9" s="154">
        <f>ROUND((AT9-AO9)/AO9*100,100)</f>
        <v>-1.19521912350598</v>
      </c>
      <c r="BA9" s="155" t="s">
        <v>304</v>
      </c>
      <c r="BB9" s="420">
        <v>339</v>
      </c>
      <c r="BC9" s="410">
        <f t="shared" si="21"/>
        <v>768</v>
      </c>
      <c r="BD9" s="420">
        <v>373</v>
      </c>
      <c r="BE9" s="420">
        <v>395</v>
      </c>
      <c r="BF9" s="421"/>
      <c r="BG9" s="415">
        <v>375</v>
      </c>
      <c r="BH9" s="410">
        <f t="shared" si="10"/>
        <v>864</v>
      </c>
      <c r="BI9" s="416">
        <v>432</v>
      </c>
      <c r="BJ9" s="416">
        <v>432</v>
      </c>
      <c r="BK9" s="157"/>
      <c r="BL9" s="158">
        <f t="shared" si="11"/>
        <v>12.5</v>
      </c>
      <c r="BM9" s="154">
        <f t="shared" si="12"/>
        <v>10.6194690265487</v>
      </c>
      <c r="BN9" s="155" t="s">
        <v>305</v>
      </c>
      <c r="BO9" s="412">
        <v>2022</v>
      </c>
      <c r="BP9" s="413">
        <f t="shared" si="13"/>
        <v>4081</v>
      </c>
      <c r="BQ9" s="412">
        <v>2109</v>
      </c>
      <c r="BR9" s="412">
        <v>1972</v>
      </c>
      <c r="BS9" s="414"/>
      <c r="BT9" s="415">
        <v>1998</v>
      </c>
      <c r="BU9" s="413">
        <f t="shared" si="14"/>
        <v>3903</v>
      </c>
      <c r="BV9" s="416">
        <v>1984</v>
      </c>
      <c r="BW9" s="416">
        <v>1919</v>
      </c>
      <c r="BX9" s="157"/>
      <c r="BY9" s="158">
        <f t="shared" si="15"/>
        <v>-4.36167605978927</v>
      </c>
      <c r="BZ9" s="154">
        <f t="shared" si="16"/>
        <v>-1.18694362017804</v>
      </c>
      <c r="CA9" s="139" t="s">
        <v>306</v>
      </c>
      <c r="CB9" s="419">
        <v>1563</v>
      </c>
      <c r="CC9" s="410">
        <f t="shared" si="17"/>
        <v>4351</v>
      </c>
      <c r="CD9" s="420">
        <v>2119</v>
      </c>
      <c r="CE9" s="420">
        <v>2232</v>
      </c>
      <c r="CF9" s="421"/>
      <c r="CG9" s="415">
        <v>1636</v>
      </c>
      <c r="CH9" s="416">
        <f t="shared" si="18"/>
        <v>4316</v>
      </c>
      <c r="CI9" s="416">
        <v>2118</v>
      </c>
      <c r="CJ9" s="416">
        <v>2198</v>
      </c>
      <c r="CK9" s="166"/>
      <c r="CL9" s="159">
        <f t="shared" si="22"/>
        <v>-0.80441277867157</v>
      </c>
      <c r="CM9" s="159">
        <f t="shared" si="19"/>
        <v>4.67050543825976</v>
      </c>
      <c r="CN9" s="140" t="s">
        <v>307</v>
      </c>
      <c r="CO9" s="425">
        <v>255</v>
      </c>
      <c r="CP9" s="418">
        <f>CQ9+CR9</f>
        <v>577</v>
      </c>
      <c r="CQ9" s="425">
        <v>265</v>
      </c>
      <c r="CR9" s="425">
        <v>312</v>
      </c>
      <c r="CS9" s="421"/>
      <c r="CT9" s="422">
        <v>252</v>
      </c>
      <c r="CU9" s="423">
        <f>CV9+CW9</f>
        <v>556</v>
      </c>
      <c r="CV9" s="423">
        <v>262</v>
      </c>
      <c r="CW9" s="423">
        <v>294</v>
      </c>
      <c r="CX9" s="162"/>
      <c r="CY9" s="163">
        <f>ROUND((CU9-CP9)/CP9*100,100)</f>
        <v>-3.63951473136915</v>
      </c>
      <c r="CZ9" s="154">
        <f>ROUND((CT9-CO9)/CO9*100,100)</f>
        <v>-1.17647058823529</v>
      </c>
    </row>
    <row r="10" spans="1:104" ht="15" customHeight="1">
      <c r="A10" s="155" t="s">
        <v>308</v>
      </c>
      <c r="B10" s="420">
        <v>511</v>
      </c>
      <c r="C10" s="410">
        <f t="shared" si="20"/>
        <v>1360</v>
      </c>
      <c r="D10" s="420">
        <v>673</v>
      </c>
      <c r="E10" s="420">
        <v>687</v>
      </c>
      <c r="F10" s="421"/>
      <c r="G10" s="415">
        <v>609</v>
      </c>
      <c r="H10" s="410">
        <f t="shared" si="0"/>
        <v>1643</v>
      </c>
      <c r="I10" s="416">
        <v>811</v>
      </c>
      <c r="J10" s="416">
        <v>832</v>
      </c>
      <c r="K10" s="157"/>
      <c r="L10" s="158">
        <f t="shared" si="1"/>
        <v>20.8088235294118</v>
      </c>
      <c r="M10" s="154">
        <f t="shared" si="2"/>
        <v>19.1780821917808</v>
      </c>
      <c r="N10" s="155" t="s">
        <v>309</v>
      </c>
      <c r="O10" s="412">
        <v>528</v>
      </c>
      <c r="P10" s="413">
        <f t="shared" si="3"/>
        <v>1369</v>
      </c>
      <c r="Q10" s="412">
        <v>680</v>
      </c>
      <c r="R10" s="412">
        <v>689</v>
      </c>
      <c r="S10" s="414"/>
      <c r="T10" s="415">
        <v>198</v>
      </c>
      <c r="U10" s="413">
        <f t="shared" si="4"/>
        <v>482</v>
      </c>
      <c r="V10" s="416">
        <v>230</v>
      </c>
      <c r="W10" s="416">
        <v>252</v>
      </c>
      <c r="X10" s="139"/>
      <c r="Y10" s="158">
        <f t="shared" si="5"/>
        <v>-64.7918188458729</v>
      </c>
      <c r="Z10" s="154">
        <f t="shared" si="6"/>
        <v>-62.5</v>
      </c>
      <c r="AA10" s="139" t="s">
        <v>310</v>
      </c>
      <c r="AB10" s="419">
        <v>583</v>
      </c>
      <c r="AC10" s="410">
        <f t="shared" si="7"/>
        <v>1475</v>
      </c>
      <c r="AD10" s="420">
        <v>725</v>
      </c>
      <c r="AE10" s="420">
        <v>750</v>
      </c>
      <c r="AF10" s="421"/>
      <c r="AG10" s="415">
        <v>600</v>
      </c>
      <c r="AH10" s="416">
        <f t="shared" si="8"/>
        <v>1431</v>
      </c>
      <c r="AI10" s="416">
        <v>702</v>
      </c>
      <c r="AJ10" s="416">
        <v>729</v>
      </c>
      <c r="AK10" s="166"/>
      <c r="AL10" s="159">
        <f t="shared" si="23"/>
        <v>-2.98305084745763</v>
      </c>
      <c r="AM10" s="159">
        <f t="shared" si="9"/>
        <v>2.91595197255575</v>
      </c>
      <c r="AN10" s="167" t="s">
        <v>243</v>
      </c>
      <c r="AO10" s="426">
        <f aca="true" t="shared" si="24" ref="AO10:AW10">SUM(AO6:AO9)</f>
        <v>1065</v>
      </c>
      <c r="AP10" s="426">
        <f t="shared" si="24"/>
        <v>2796</v>
      </c>
      <c r="AQ10" s="426">
        <f t="shared" si="24"/>
        <v>1316</v>
      </c>
      <c r="AR10" s="426">
        <f t="shared" si="24"/>
        <v>1480</v>
      </c>
      <c r="AS10" s="426"/>
      <c r="AT10" s="427">
        <f t="shared" si="24"/>
        <v>1063</v>
      </c>
      <c r="AU10" s="426">
        <f t="shared" si="24"/>
        <v>2611</v>
      </c>
      <c r="AV10" s="426">
        <f t="shared" si="24"/>
        <v>1226</v>
      </c>
      <c r="AW10" s="426">
        <f t="shared" si="24"/>
        <v>1385</v>
      </c>
      <c r="AX10" s="168"/>
      <c r="AY10" s="169">
        <f>ROUND((AU10-AP10)/AP10*100,100)</f>
        <v>-6.61659513590844</v>
      </c>
      <c r="AZ10" s="170">
        <f>ROUND((AT10-AO10)/AO10*100,100)</f>
        <v>-0.187793427230047</v>
      </c>
      <c r="BA10" s="155" t="s">
        <v>308</v>
      </c>
      <c r="BB10" s="420">
        <v>533</v>
      </c>
      <c r="BC10" s="410">
        <f t="shared" si="21"/>
        <v>1387</v>
      </c>
      <c r="BD10" s="420">
        <v>680</v>
      </c>
      <c r="BE10" s="420">
        <v>707</v>
      </c>
      <c r="BF10" s="421"/>
      <c r="BG10" s="415">
        <v>625</v>
      </c>
      <c r="BH10" s="410">
        <f t="shared" si="10"/>
        <v>1674</v>
      </c>
      <c r="BI10" s="416">
        <v>821</v>
      </c>
      <c r="BJ10" s="416">
        <v>853</v>
      </c>
      <c r="BK10" s="157"/>
      <c r="BL10" s="158">
        <f t="shared" si="11"/>
        <v>20.6921413121846</v>
      </c>
      <c r="BM10" s="154">
        <f t="shared" si="12"/>
        <v>17.2607879924953</v>
      </c>
      <c r="BN10" s="155" t="s">
        <v>309</v>
      </c>
      <c r="BO10" s="412">
        <v>598</v>
      </c>
      <c r="BP10" s="413">
        <f t="shared" si="13"/>
        <v>1483</v>
      </c>
      <c r="BQ10" s="412">
        <v>724</v>
      </c>
      <c r="BR10" s="412">
        <v>759</v>
      </c>
      <c r="BS10" s="414"/>
      <c r="BT10" s="415">
        <v>204</v>
      </c>
      <c r="BU10" s="413">
        <f t="shared" si="14"/>
        <v>495</v>
      </c>
      <c r="BV10" s="416">
        <v>235</v>
      </c>
      <c r="BW10" s="416">
        <v>260</v>
      </c>
      <c r="BX10" s="139"/>
      <c r="BY10" s="158">
        <f t="shared" si="15"/>
        <v>-66.621712744437</v>
      </c>
      <c r="BZ10" s="154">
        <f t="shared" si="16"/>
        <v>-65.8862876254181</v>
      </c>
      <c r="CA10" s="139" t="s">
        <v>310</v>
      </c>
      <c r="CB10" s="419">
        <v>606</v>
      </c>
      <c r="CC10" s="410">
        <f t="shared" si="17"/>
        <v>1501</v>
      </c>
      <c r="CD10" s="420">
        <v>730</v>
      </c>
      <c r="CE10" s="420">
        <v>771</v>
      </c>
      <c r="CF10" s="421"/>
      <c r="CG10" s="415">
        <v>620</v>
      </c>
      <c r="CH10" s="416">
        <f t="shared" si="18"/>
        <v>1457</v>
      </c>
      <c r="CI10" s="416">
        <v>706</v>
      </c>
      <c r="CJ10" s="416">
        <v>751</v>
      </c>
      <c r="CK10" s="166"/>
      <c r="CL10" s="159">
        <f t="shared" si="22"/>
        <v>-2.93137908061292</v>
      </c>
      <c r="CM10" s="159">
        <f t="shared" si="19"/>
        <v>2.31023102310231</v>
      </c>
      <c r="CN10" s="167" t="s">
        <v>311</v>
      </c>
      <c r="CO10" s="426">
        <f>SUM(CO6:CO9)</f>
        <v>1075</v>
      </c>
      <c r="CP10" s="426">
        <f aca="true" t="shared" si="25" ref="CP10:CW10">SUM(CP6:CP9)</f>
        <v>2806</v>
      </c>
      <c r="CQ10" s="426">
        <f t="shared" si="25"/>
        <v>1322</v>
      </c>
      <c r="CR10" s="426">
        <f t="shared" si="25"/>
        <v>1484</v>
      </c>
      <c r="CS10" s="426"/>
      <c r="CT10" s="427">
        <f t="shared" si="25"/>
        <v>1070</v>
      </c>
      <c r="CU10" s="426">
        <f t="shared" si="25"/>
        <v>2618</v>
      </c>
      <c r="CV10" s="426">
        <f t="shared" si="25"/>
        <v>1229</v>
      </c>
      <c r="CW10" s="426">
        <f t="shared" si="25"/>
        <v>1389</v>
      </c>
      <c r="CX10" s="168"/>
      <c r="CY10" s="169">
        <f>ROUND((CU10-CP10)/CP10*100,100)</f>
        <v>-6.69992872416251</v>
      </c>
      <c r="CZ10" s="170">
        <f>ROUND((CT10-CO10)/CO10*100,100)</f>
        <v>-0.465116279069767</v>
      </c>
    </row>
    <row r="11" spans="1:104" ht="15" customHeight="1">
      <c r="A11" s="155" t="s">
        <v>312</v>
      </c>
      <c r="B11" s="420">
        <v>161</v>
      </c>
      <c r="C11" s="410">
        <f t="shared" si="20"/>
        <v>312</v>
      </c>
      <c r="D11" s="420">
        <v>136</v>
      </c>
      <c r="E11" s="420">
        <v>176</v>
      </c>
      <c r="F11" s="421"/>
      <c r="G11" s="415">
        <v>182</v>
      </c>
      <c r="H11" s="410">
        <f t="shared" si="0"/>
        <v>332</v>
      </c>
      <c r="I11" s="416">
        <v>150</v>
      </c>
      <c r="J11" s="416">
        <v>182</v>
      </c>
      <c r="K11" s="157"/>
      <c r="L11" s="158">
        <f t="shared" si="1"/>
        <v>6.41025641025641</v>
      </c>
      <c r="M11" s="154">
        <f t="shared" si="2"/>
        <v>13.0434782608696</v>
      </c>
      <c r="N11" s="155" t="s">
        <v>313</v>
      </c>
      <c r="O11" s="412">
        <v>391</v>
      </c>
      <c r="P11" s="413">
        <f t="shared" si="3"/>
        <v>1050</v>
      </c>
      <c r="Q11" s="412">
        <v>510</v>
      </c>
      <c r="R11" s="412">
        <v>540</v>
      </c>
      <c r="S11" s="414"/>
      <c r="T11" s="415">
        <v>401</v>
      </c>
      <c r="U11" s="413">
        <f t="shared" si="4"/>
        <v>986</v>
      </c>
      <c r="V11" s="416">
        <v>472</v>
      </c>
      <c r="W11" s="416">
        <v>514</v>
      </c>
      <c r="Y11" s="158">
        <f t="shared" si="5"/>
        <v>-6.09523809523809</v>
      </c>
      <c r="Z11" s="154">
        <f t="shared" si="6"/>
        <v>2.55754475703325</v>
      </c>
      <c r="AA11" s="139" t="s">
        <v>314</v>
      </c>
      <c r="AB11" s="419">
        <v>92</v>
      </c>
      <c r="AC11" s="410">
        <f t="shared" si="7"/>
        <v>242</v>
      </c>
      <c r="AD11" s="420">
        <v>119</v>
      </c>
      <c r="AE11" s="420">
        <v>123</v>
      </c>
      <c r="AF11" s="421"/>
      <c r="AG11" s="415">
        <v>94</v>
      </c>
      <c r="AH11" s="416">
        <f t="shared" si="8"/>
        <v>221</v>
      </c>
      <c r="AI11" s="416">
        <v>108</v>
      </c>
      <c r="AJ11" s="416">
        <v>113</v>
      </c>
      <c r="AK11" s="166"/>
      <c r="AL11" s="159">
        <f t="shared" si="23"/>
        <v>-8.67768595041322</v>
      </c>
      <c r="AM11" s="159">
        <f t="shared" si="9"/>
        <v>2.17391304347826</v>
      </c>
      <c r="AO11" s="106"/>
      <c r="AP11" s="106"/>
      <c r="AQ11" s="106"/>
      <c r="AR11" s="106"/>
      <c r="AS11" s="106"/>
      <c r="AT11" s="106"/>
      <c r="AU11" s="106"/>
      <c r="AV11" s="106"/>
      <c r="AW11" s="111"/>
      <c r="AX11" s="139"/>
      <c r="AY11" s="171"/>
      <c r="AZ11" s="171"/>
      <c r="BA11" s="155" t="s">
        <v>312</v>
      </c>
      <c r="BB11" s="420">
        <v>168</v>
      </c>
      <c r="BC11" s="410">
        <f t="shared" si="21"/>
        <v>323</v>
      </c>
      <c r="BD11" s="420">
        <v>142</v>
      </c>
      <c r="BE11" s="420">
        <v>181</v>
      </c>
      <c r="BF11" s="421"/>
      <c r="BG11" s="415">
        <v>188</v>
      </c>
      <c r="BH11" s="410">
        <f t="shared" si="10"/>
        <v>339</v>
      </c>
      <c r="BI11" s="416">
        <v>152</v>
      </c>
      <c r="BJ11" s="416">
        <v>187</v>
      </c>
      <c r="BK11" s="157"/>
      <c r="BL11" s="158">
        <f t="shared" si="11"/>
        <v>4.95356037151703</v>
      </c>
      <c r="BM11" s="154">
        <f t="shared" si="12"/>
        <v>11.9047619047619</v>
      </c>
      <c r="BN11" s="155" t="s">
        <v>313</v>
      </c>
      <c r="BO11" s="412">
        <v>406</v>
      </c>
      <c r="BP11" s="413">
        <f t="shared" si="13"/>
        <v>1065</v>
      </c>
      <c r="BQ11" s="412">
        <v>514</v>
      </c>
      <c r="BR11" s="412">
        <v>551</v>
      </c>
      <c r="BS11" s="414"/>
      <c r="BT11" s="415">
        <v>410</v>
      </c>
      <c r="BU11" s="413">
        <f t="shared" si="14"/>
        <v>995</v>
      </c>
      <c r="BV11" s="416">
        <v>475</v>
      </c>
      <c r="BW11" s="416">
        <v>520</v>
      </c>
      <c r="BY11" s="158">
        <f t="shared" si="15"/>
        <v>-6.57276995305164</v>
      </c>
      <c r="BZ11" s="154">
        <f t="shared" si="16"/>
        <v>0.985221674876847</v>
      </c>
      <c r="CA11" s="139" t="s">
        <v>314</v>
      </c>
      <c r="CB11" s="419">
        <v>92</v>
      </c>
      <c r="CC11" s="410">
        <f t="shared" si="17"/>
        <v>242</v>
      </c>
      <c r="CD11" s="420">
        <v>119</v>
      </c>
      <c r="CE11" s="420">
        <v>123</v>
      </c>
      <c r="CF11" s="421"/>
      <c r="CG11" s="415">
        <v>94</v>
      </c>
      <c r="CH11" s="416">
        <f t="shared" si="18"/>
        <v>221</v>
      </c>
      <c r="CI11" s="416">
        <v>108</v>
      </c>
      <c r="CJ11" s="416">
        <v>113</v>
      </c>
      <c r="CK11" s="166"/>
      <c r="CL11" s="159">
        <f t="shared" si="22"/>
        <v>-8.67768595041322</v>
      </c>
      <c r="CM11" s="159">
        <f t="shared" si="19"/>
        <v>2.17391304347826</v>
      </c>
      <c r="CO11" s="106"/>
      <c r="CP11" s="106"/>
      <c r="CQ11" s="106"/>
      <c r="CR11" s="106"/>
      <c r="CS11" s="106"/>
      <c r="CT11" s="106"/>
      <c r="CU11" s="106"/>
      <c r="CV11" s="106"/>
      <c r="CW11" s="111"/>
      <c r="CX11" s="139"/>
      <c r="CY11" s="171"/>
      <c r="CZ11" s="171"/>
    </row>
    <row r="12" spans="1:104" ht="15" customHeight="1">
      <c r="A12" s="155" t="s">
        <v>315</v>
      </c>
      <c r="B12" s="420">
        <v>404</v>
      </c>
      <c r="C12" s="410">
        <f t="shared" si="20"/>
        <v>1068</v>
      </c>
      <c r="D12" s="420">
        <v>563</v>
      </c>
      <c r="E12" s="420">
        <v>505</v>
      </c>
      <c r="F12" s="421"/>
      <c r="G12" s="415">
        <v>510</v>
      </c>
      <c r="H12" s="410">
        <f t="shared" si="0"/>
        <v>1348</v>
      </c>
      <c r="I12" s="416">
        <v>688</v>
      </c>
      <c r="J12" s="416">
        <v>660</v>
      </c>
      <c r="K12" s="157"/>
      <c r="L12" s="158">
        <f t="shared" si="1"/>
        <v>26.2172284644195</v>
      </c>
      <c r="M12" s="154">
        <f t="shared" si="2"/>
        <v>26.2376237623762</v>
      </c>
      <c r="N12" s="155" t="s">
        <v>316</v>
      </c>
      <c r="O12" s="412">
        <v>821</v>
      </c>
      <c r="P12" s="413">
        <f t="shared" si="3"/>
        <v>1637</v>
      </c>
      <c r="Q12" s="412">
        <v>852</v>
      </c>
      <c r="R12" s="412">
        <v>785</v>
      </c>
      <c r="S12" s="414"/>
      <c r="T12" s="415">
        <v>822</v>
      </c>
      <c r="U12" s="413">
        <f t="shared" si="4"/>
        <v>1680</v>
      </c>
      <c r="V12" s="416">
        <v>875</v>
      </c>
      <c r="W12" s="416">
        <v>805</v>
      </c>
      <c r="Y12" s="158">
        <f t="shared" si="5"/>
        <v>2.62675626145388</v>
      </c>
      <c r="Z12" s="154">
        <f t="shared" si="6"/>
        <v>0.121802679658952</v>
      </c>
      <c r="AA12" s="139" t="s">
        <v>317</v>
      </c>
      <c r="AB12" s="419">
        <v>66</v>
      </c>
      <c r="AC12" s="410">
        <f t="shared" si="7"/>
        <v>172</v>
      </c>
      <c r="AD12" s="420">
        <v>82</v>
      </c>
      <c r="AE12" s="420">
        <v>90</v>
      </c>
      <c r="AF12" s="421"/>
      <c r="AG12" s="415">
        <v>73</v>
      </c>
      <c r="AH12" s="416">
        <f t="shared" si="8"/>
        <v>168</v>
      </c>
      <c r="AI12" s="416">
        <v>80</v>
      </c>
      <c r="AJ12" s="416">
        <v>88</v>
      </c>
      <c r="AK12" s="166"/>
      <c r="AL12" s="159">
        <f t="shared" si="23"/>
        <v>-2.32558139534884</v>
      </c>
      <c r="AM12" s="159">
        <f t="shared" si="9"/>
        <v>10.6060606060606</v>
      </c>
      <c r="AN12" s="140" t="s">
        <v>318</v>
      </c>
      <c r="AO12" s="425">
        <v>246</v>
      </c>
      <c r="AP12" s="428">
        <f aca="true" t="shared" si="26" ref="AP12:AP19">AQ12+AR12</f>
        <v>607</v>
      </c>
      <c r="AQ12" s="425">
        <v>286</v>
      </c>
      <c r="AR12" s="425">
        <v>321</v>
      </c>
      <c r="AS12" s="421"/>
      <c r="AT12" s="422">
        <v>231</v>
      </c>
      <c r="AU12" s="423">
        <f aca="true" t="shared" si="27" ref="AU12:AU19">AV12+AW12</f>
        <v>530</v>
      </c>
      <c r="AV12" s="423">
        <v>247</v>
      </c>
      <c r="AW12" s="423">
        <v>283</v>
      </c>
      <c r="AX12" s="162"/>
      <c r="AY12" s="163">
        <f aca="true" t="shared" si="28" ref="AY12:AY20">ROUND((AU12-AP12)/AP12*100,100)</f>
        <v>-12.6853377265239</v>
      </c>
      <c r="AZ12" s="154">
        <f aca="true" t="shared" si="29" ref="AZ12:AZ20">ROUND((AT12-AO12)/AO12*100,100)</f>
        <v>-6.09756097560976</v>
      </c>
      <c r="BA12" s="155" t="s">
        <v>315</v>
      </c>
      <c r="BB12" s="420">
        <v>433</v>
      </c>
      <c r="BC12" s="410">
        <f t="shared" si="21"/>
        <v>1115</v>
      </c>
      <c r="BD12" s="420">
        <v>590</v>
      </c>
      <c r="BE12" s="420">
        <v>525</v>
      </c>
      <c r="BF12" s="421"/>
      <c r="BG12" s="415">
        <v>538</v>
      </c>
      <c r="BH12" s="410">
        <f t="shared" si="10"/>
        <v>1397</v>
      </c>
      <c r="BI12" s="416">
        <v>712</v>
      </c>
      <c r="BJ12" s="416">
        <v>685</v>
      </c>
      <c r="BK12" s="157"/>
      <c r="BL12" s="158">
        <f t="shared" si="11"/>
        <v>25.2914798206278</v>
      </c>
      <c r="BM12" s="154">
        <f t="shared" si="12"/>
        <v>24.2494226327945</v>
      </c>
      <c r="BN12" s="155" t="s">
        <v>316</v>
      </c>
      <c r="BO12" s="412">
        <v>844</v>
      </c>
      <c r="BP12" s="413">
        <f t="shared" si="13"/>
        <v>1666</v>
      </c>
      <c r="BQ12" s="412">
        <v>862</v>
      </c>
      <c r="BR12" s="412">
        <v>804</v>
      </c>
      <c r="BS12" s="414"/>
      <c r="BT12" s="415">
        <v>850</v>
      </c>
      <c r="BU12" s="413">
        <f t="shared" si="14"/>
        <v>1717</v>
      </c>
      <c r="BV12" s="416">
        <v>888</v>
      </c>
      <c r="BW12" s="416">
        <v>829</v>
      </c>
      <c r="BY12" s="158">
        <f t="shared" si="15"/>
        <v>3.06122448979592</v>
      </c>
      <c r="BZ12" s="154">
        <f t="shared" si="16"/>
        <v>0.710900473933649</v>
      </c>
      <c r="CA12" s="139" t="s">
        <v>317</v>
      </c>
      <c r="CB12" s="419">
        <v>66</v>
      </c>
      <c r="CC12" s="410">
        <f t="shared" si="17"/>
        <v>172</v>
      </c>
      <c r="CD12" s="420">
        <v>82</v>
      </c>
      <c r="CE12" s="420">
        <v>90</v>
      </c>
      <c r="CF12" s="421"/>
      <c r="CG12" s="415">
        <v>73</v>
      </c>
      <c r="CH12" s="416">
        <f t="shared" si="18"/>
        <v>168</v>
      </c>
      <c r="CI12" s="416">
        <v>80</v>
      </c>
      <c r="CJ12" s="416">
        <v>88</v>
      </c>
      <c r="CK12" s="166"/>
      <c r="CL12" s="159">
        <f t="shared" si="22"/>
        <v>-2.32558139534884</v>
      </c>
      <c r="CM12" s="159">
        <f t="shared" si="19"/>
        <v>10.6060606060606</v>
      </c>
      <c r="CN12" s="140" t="s">
        <v>318</v>
      </c>
      <c r="CO12" s="425">
        <v>246</v>
      </c>
      <c r="CP12" s="428">
        <f aca="true" t="shared" si="30" ref="CP12:CP19">CQ12+CR12</f>
        <v>607</v>
      </c>
      <c r="CQ12" s="425">
        <v>286</v>
      </c>
      <c r="CR12" s="425">
        <v>321</v>
      </c>
      <c r="CS12" s="421"/>
      <c r="CT12" s="422">
        <v>232</v>
      </c>
      <c r="CU12" s="423">
        <f aca="true" t="shared" si="31" ref="CU12:CU19">CV12+CW12</f>
        <v>531</v>
      </c>
      <c r="CV12" s="423">
        <v>247</v>
      </c>
      <c r="CW12" s="423">
        <v>284</v>
      </c>
      <c r="CX12" s="162"/>
      <c r="CY12" s="163">
        <f aca="true" t="shared" si="32" ref="CY12:CY20">ROUND((CU12-CP12)/CP12*100,100)</f>
        <v>-12.5205930807249</v>
      </c>
      <c r="CZ12" s="154">
        <f aca="true" t="shared" si="33" ref="CZ12:CZ20">ROUND((CT12-CO12)/CO12*100,100)</f>
        <v>-5.69105691056911</v>
      </c>
    </row>
    <row r="13" spans="1:104" ht="15" customHeight="1">
      <c r="A13" s="155" t="s">
        <v>319</v>
      </c>
      <c r="B13" s="420">
        <v>236</v>
      </c>
      <c r="C13" s="410">
        <f t="shared" si="20"/>
        <v>611</v>
      </c>
      <c r="D13" s="420">
        <v>307</v>
      </c>
      <c r="E13" s="420">
        <v>304</v>
      </c>
      <c r="F13" s="421"/>
      <c r="G13" s="415">
        <v>230</v>
      </c>
      <c r="H13" s="410">
        <f t="shared" si="0"/>
        <v>611</v>
      </c>
      <c r="I13" s="416">
        <v>297</v>
      </c>
      <c r="J13" s="416">
        <v>314</v>
      </c>
      <c r="K13" s="157"/>
      <c r="L13" s="158">
        <f t="shared" si="1"/>
        <v>0</v>
      </c>
      <c r="M13" s="154">
        <f t="shared" si="2"/>
        <v>-2.54237288135593</v>
      </c>
      <c r="N13" s="139" t="s">
        <v>320</v>
      </c>
      <c r="O13" s="429">
        <v>167</v>
      </c>
      <c r="P13" s="413">
        <f t="shared" si="3"/>
        <v>457</v>
      </c>
      <c r="Q13" s="412">
        <v>219</v>
      </c>
      <c r="R13" s="412">
        <v>238</v>
      </c>
      <c r="S13" s="430"/>
      <c r="T13" s="415">
        <v>162</v>
      </c>
      <c r="U13" s="413">
        <f t="shared" si="4"/>
        <v>441</v>
      </c>
      <c r="V13" s="416">
        <v>215</v>
      </c>
      <c r="W13" s="416">
        <v>226</v>
      </c>
      <c r="Y13" s="158">
        <f t="shared" si="5"/>
        <v>-3.50109409190372</v>
      </c>
      <c r="Z13" s="159">
        <f t="shared" si="6"/>
        <v>-2.9940119760479</v>
      </c>
      <c r="AA13" s="139" t="s">
        <v>321</v>
      </c>
      <c r="AB13" s="419">
        <v>680</v>
      </c>
      <c r="AC13" s="410">
        <f t="shared" si="7"/>
        <v>1918</v>
      </c>
      <c r="AD13" s="420">
        <v>966</v>
      </c>
      <c r="AE13" s="420">
        <v>952</v>
      </c>
      <c r="AF13" s="421"/>
      <c r="AG13" s="415">
        <v>656</v>
      </c>
      <c r="AH13" s="416">
        <f t="shared" si="8"/>
        <v>1827</v>
      </c>
      <c r="AI13" s="416">
        <v>904</v>
      </c>
      <c r="AJ13" s="416">
        <v>923</v>
      </c>
      <c r="AK13" s="166"/>
      <c r="AL13" s="159">
        <f t="shared" si="23"/>
        <v>-4.74452554744525</v>
      </c>
      <c r="AM13" s="159">
        <f t="shared" si="9"/>
        <v>-3.52941176470588</v>
      </c>
      <c r="AN13" s="140" t="s">
        <v>322</v>
      </c>
      <c r="AO13" s="425">
        <v>30</v>
      </c>
      <c r="AP13" s="428">
        <f t="shared" si="26"/>
        <v>69</v>
      </c>
      <c r="AQ13" s="425">
        <v>32</v>
      </c>
      <c r="AR13" s="425">
        <v>37</v>
      </c>
      <c r="AS13" s="421"/>
      <c r="AT13" s="422">
        <v>28</v>
      </c>
      <c r="AU13" s="423">
        <f t="shared" si="27"/>
        <v>61</v>
      </c>
      <c r="AV13" s="423">
        <v>28</v>
      </c>
      <c r="AW13" s="423">
        <v>33</v>
      </c>
      <c r="AX13" s="162"/>
      <c r="AY13" s="163">
        <f t="shared" si="28"/>
        <v>-11.5942028985507</v>
      </c>
      <c r="AZ13" s="154">
        <f t="shared" si="29"/>
        <v>-6.66666666666667</v>
      </c>
      <c r="BA13" s="155" t="s">
        <v>319</v>
      </c>
      <c r="BB13" s="420">
        <v>246</v>
      </c>
      <c r="BC13" s="410">
        <f t="shared" si="21"/>
        <v>633</v>
      </c>
      <c r="BD13" s="420">
        <v>318</v>
      </c>
      <c r="BE13" s="420">
        <v>315</v>
      </c>
      <c r="BF13" s="421"/>
      <c r="BG13" s="415">
        <v>236</v>
      </c>
      <c r="BH13" s="410">
        <f t="shared" si="10"/>
        <v>617</v>
      </c>
      <c r="BI13" s="416">
        <v>300</v>
      </c>
      <c r="BJ13" s="416">
        <v>317</v>
      </c>
      <c r="BK13" s="157"/>
      <c r="BL13" s="158">
        <f t="shared" si="11"/>
        <v>-2.52764612954186</v>
      </c>
      <c r="BM13" s="154">
        <f t="shared" si="12"/>
        <v>-4.0650406504065</v>
      </c>
      <c r="BN13" s="139" t="s">
        <v>320</v>
      </c>
      <c r="BO13" s="429">
        <v>167</v>
      </c>
      <c r="BP13" s="413">
        <f t="shared" si="13"/>
        <v>457</v>
      </c>
      <c r="BQ13" s="412">
        <v>219</v>
      </c>
      <c r="BR13" s="412">
        <v>238</v>
      </c>
      <c r="BS13" s="430"/>
      <c r="BT13" s="415">
        <v>164</v>
      </c>
      <c r="BU13" s="413">
        <f t="shared" si="14"/>
        <v>448</v>
      </c>
      <c r="BV13" s="416">
        <v>218</v>
      </c>
      <c r="BW13" s="416">
        <v>230</v>
      </c>
      <c r="BY13" s="158">
        <f t="shared" si="15"/>
        <v>-1.96936542669584</v>
      </c>
      <c r="BZ13" s="159">
        <f t="shared" si="16"/>
        <v>-1.79640718562874</v>
      </c>
      <c r="CA13" s="139" t="s">
        <v>321</v>
      </c>
      <c r="CB13" s="419">
        <v>695</v>
      </c>
      <c r="CC13" s="410">
        <f t="shared" si="17"/>
        <v>1934</v>
      </c>
      <c r="CD13" s="420">
        <v>970</v>
      </c>
      <c r="CE13" s="420">
        <v>964</v>
      </c>
      <c r="CF13" s="421"/>
      <c r="CG13" s="415">
        <v>662</v>
      </c>
      <c r="CH13" s="416">
        <f t="shared" si="18"/>
        <v>1834</v>
      </c>
      <c r="CI13" s="416">
        <v>909</v>
      </c>
      <c r="CJ13" s="416">
        <v>925</v>
      </c>
      <c r="CK13" s="166"/>
      <c r="CL13" s="159">
        <f t="shared" si="22"/>
        <v>-5.17063081695967</v>
      </c>
      <c r="CM13" s="159">
        <f t="shared" si="19"/>
        <v>-4.74820143884892</v>
      </c>
      <c r="CN13" s="140" t="s">
        <v>322</v>
      </c>
      <c r="CO13" s="425">
        <v>30</v>
      </c>
      <c r="CP13" s="428">
        <f t="shared" si="30"/>
        <v>69</v>
      </c>
      <c r="CQ13" s="425">
        <v>32</v>
      </c>
      <c r="CR13" s="425">
        <v>37</v>
      </c>
      <c r="CS13" s="421"/>
      <c r="CT13" s="422">
        <v>28</v>
      </c>
      <c r="CU13" s="423">
        <f t="shared" si="31"/>
        <v>61</v>
      </c>
      <c r="CV13" s="423">
        <v>28</v>
      </c>
      <c r="CW13" s="423">
        <v>33</v>
      </c>
      <c r="CX13" s="162"/>
      <c r="CY13" s="163">
        <f t="shared" si="32"/>
        <v>-11.5942028985507</v>
      </c>
      <c r="CZ13" s="154">
        <f t="shared" si="33"/>
        <v>-6.66666666666667</v>
      </c>
    </row>
    <row r="14" spans="1:104" ht="15" customHeight="1">
      <c r="A14" s="155" t="s">
        <v>323</v>
      </c>
      <c r="B14" s="420">
        <v>819</v>
      </c>
      <c r="C14" s="410">
        <f t="shared" si="20"/>
        <v>1813</v>
      </c>
      <c r="D14" s="420">
        <v>861</v>
      </c>
      <c r="E14" s="420">
        <v>952</v>
      </c>
      <c r="F14" s="421"/>
      <c r="G14" s="415">
        <v>824</v>
      </c>
      <c r="H14" s="410">
        <f t="shared" si="0"/>
        <v>1803</v>
      </c>
      <c r="I14" s="416">
        <v>871</v>
      </c>
      <c r="J14" s="416">
        <v>932</v>
      </c>
      <c r="K14" s="157"/>
      <c r="L14" s="158">
        <f t="shared" si="1"/>
        <v>-0.551571980143409</v>
      </c>
      <c r="M14" s="154">
        <f t="shared" si="2"/>
        <v>0.610500610500611</v>
      </c>
      <c r="N14" s="139" t="s">
        <v>324</v>
      </c>
      <c r="O14" s="429">
        <v>252</v>
      </c>
      <c r="P14" s="413">
        <f t="shared" si="3"/>
        <v>652</v>
      </c>
      <c r="Q14" s="412">
        <v>318</v>
      </c>
      <c r="R14" s="412">
        <v>334</v>
      </c>
      <c r="S14" s="414"/>
      <c r="T14" s="415">
        <v>251</v>
      </c>
      <c r="U14" s="413">
        <f t="shared" si="4"/>
        <v>614</v>
      </c>
      <c r="V14" s="416">
        <v>305</v>
      </c>
      <c r="W14" s="416">
        <v>309</v>
      </c>
      <c r="X14" s="166"/>
      <c r="Y14" s="159">
        <f t="shared" si="5"/>
        <v>-5.8282208588957</v>
      </c>
      <c r="Z14" s="159">
        <f t="shared" si="6"/>
        <v>-0.396825396825397</v>
      </c>
      <c r="AA14" s="139" t="s">
        <v>325</v>
      </c>
      <c r="AB14" s="419">
        <v>1108</v>
      </c>
      <c r="AC14" s="410">
        <f t="shared" si="7"/>
        <v>2700</v>
      </c>
      <c r="AD14" s="420">
        <v>1320</v>
      </c>
      <c r="AE14" s="420">
        <v>1380</v>
      </c>
      <c r="AF14" s="421"/>
      <c r="AG14" s="415">
        <v>1089</v>
      </c>
      <c r="AH14" s="416">
        <f t="shared" si="8"/>
        <v>2509</v>
      </c>
      <c r="AI14" s="416">
        <v>1226</v>
      </c>
      <c r="AJ14" s="416">
        <v>1283</v>
      </c>
      <c r="AK14" s="166"/>
      <c r="AL14" s="159">
        <f t="shared" si="23"/>
        <v>-7.07407407407407</v>
      </c>
      <c r="AM14" s="159">
        <f t="shared" si="9"/>
        <v>-1.71480144404332</v>
      </c>
      <c r="AN14" s="140" t="s">
        <v>326</v>
      </c>
      <c r="AO14" s="425">
        <v>124</v>
      </c>
      <c r="AP14" s="428">
        <f t="shared" si="26"/>
        <v>304</v>
      </c>
      <c r="AQ14" s="425">
        <v>147</v>
      </c>
      <c r="AR14" s="425">
        <v>157</v>
      </c>
      <c r="AS14" s="421"/>
      <c r="AT14" s="422">
        <v>118</v>
      </c>
      <c r="AU14" s="423">
        <f t="shared" si="27"/>
        <v>266</v>
      </c>
      <c r="AV14" s="423">
        <v>125</v>
      </c>
      <c r="AW14" s="423">
        <v>141</v>
      </c>
      <c r="AX14" s="162"/>
      <c r="AY14" s="163">
        <f t="shared" si="28"/>
        <v>-12.5</v>
      </c>
      <c r="AZ14" s="154">
        <f t="shared" si="29"/>
        <v>-4.83870967741935</v>
      </c>
      <c r="BA14" s="155" t="s">
        <v>323</v>
      </c>
      <c r="BB14" s="420">
        <v>1000</v>
      </c>
      <c r="BC14" s="410">
        <f t="shared" si="21"/>
        <v>2075</v>
      </c>
      <c r="BD14" s="420">
        <v>983</v>
      </c>
      <c r="BE14" s="420">
        <v>1092</v>
      </c>
      <c r="BF14" s="421"/>
      <c r="BG14" s="415">
        <v>963</v>
      </c>
      <c r="BH14" s="410">
        <f t="shared" si="10"/>
        <v>2021</v>
      </c>
      <c r="BI14" s="416">
        <v>958</v>
      </c>
      <c r="BJ14" s="416">
        <v>1063</v>
      </c>
      <c r="BK14" s="157"/>
      <c r="BL14" s="158">
        <f t="shared" si="11"/>
        <v>-2.60240963855422</v>
      </c>
      <c r="BM14" s="154">
        <f t="shared" si="12"/>
        <v>-3.7</v>
      </c>
      <c r="BN14" s="139" t="s">
        <v>324</v>
      </c>
      <c r="BO14" s="429">
        <v>255</v>
      </c>
      <c r="BP14" s="413">
        <f t="shared" si="13"/>
        <v>658</v>
      </c>
      <c r="BQ14" s="412">
        <v>323</v>
      </c>
      <c r="BR14" s="412">
        <v>335</v>
      </c>
      <c r="BS14" s="414"/>
      <c r="BT14" s="415">
        <v>253</v>
      </c>
      <c r="BU14" s="413">
        <f t="shared" si="14"/>
        <v>623</v>
      </c>
      <c r="BV14" s="416">
        <v>310</v>
      </c>
      <c r="BW14" s="416">
        <v>313</v>
      </c>
      <c r="BX14" s="166"/>
      <c r="BY14" s="159">
        <f t="shared" si="15"/>
        <v>-5.31914893617021</v>
      </c>
      <c r="BZ14" s="159">
        <f t="shared" si="16"/>
        <v>-0.784313725490196</v>
      </c>
      <c r="CA14" s="139" t="s">
        <v>325</v>
      </c>
      <c r="CB14" s="419">
        <v>1132</v>
      </c>
      <c r="CC14" s="410">
        <f t="shared" si="17"/>
        <v>2730</v>
      </c>
      <c r="CD14" s="420">
        <v>1341</v>
      </c>
      <c r="CE14" s="420">
        <v>1389</v>
      </c>
      <c r="CF14" s="421"/>
      <c r="CG14" s="415">
        <v>1117</v>
      </c>
      <c r="CH14" s="416">
        <f t="shared" si="18"/>
        <v>2544</v>
      </c>
      <c r="CI14" s="416">
        <v>1251</v>
      </c>
      <c r="CJ14" s="416">
        <v>1293</v>
      </c>
      <c r="CK14" s="166"/>
      <c r="CL14" s="159">
        <f t="shared" si="22"/>
        <v>-6.81318681318681</v>
      </c>
      <c r="CM14" s="159">
        <f t="shared" si="19"/>
        <v>-1.32508833922261</v>
      </c>
      <c r="CN14" s="140" t="s">
        <v>326</v>
      </c>
      <c r="CO14" s="425">
        <v>127</v>
      </c>
      <c r="CP14" s="428">
        <f t="shared" si="30"/>
        <v>311</v>
      </c>
      <c r="CQ14" s="425">
        <v>149</v>
      </c>
      <c r="CR14" s="425">
        <v>162</v>
      </c>
      <c r="CS14" s="421"/>
      <c r="CT14" s="422">
        <v>120</v>
      </c>
      <c r="CU14" s="423">
        <f t="shared" si="31"/>
        <v>269</v>
      </c>
      <c r="CV14" s="423">
        <v>126</v>
      </c>
      <c r="CW14" s="423">
        <v>143</v>
      </c>
      <c r="CX14" s="162"/>
      <c r="CY14" s="163">
        <f t="shared" si="32"/>
        <v>-13.5048231511254</v>
      </c>
      <c r="CZ14" s="154">
        <f t="shared" si="33"/>
        <v>-5.51181102362205</v>
      </c>
    </row>
    <row r="15" spans="1:104" ht="15" customHeight="1">
      <c r="A15" s="155" t="s">
        <v>327</v>
      </c>
      <c r="B15" s="420">
        <v>207</v>
      </c>
      <c r="C15" s="410">
        <f t="shared" si="20"/>
        <v>361</v>
      </c>
      <c r="D15" s="420">
        <v>168</v>
      </c>
      <c r="E15" s="420">
        <v>193</v>
      </c>
      <c r="F15" s="421"/>
      <c r="G15" s="415">
        <v>255</v>
      </c>
      <c r="H15" s="410">
        <f t="shared" si="0"/>
        <v>512</v>
      </c>
      <c r="I15" s="416">
        <v>239</v>
      </c>
      <c r="J15" s="416">
        <v>273</v>
      </c>
      <c r="K15" s="157"/>
      <c r="L15" s="158">
        <f t="shared" si="1"/>
        <v>41.8282548476454</v>
      </c>
      <c r="M15" s="154">
        <f t="shared" si="2"/>
        <v>23.1884057971014</v>
      </c>
      <c r="N15" s="139" t="s">
        <v>328</v>
      </c>
      <c r="O15" s="429">
        <v>171</v>
      </c>
      <c r="P15" s="413">
        <f t="shared" si="3"/>
        <v>393</v>
      </c>
      <c r="Q15" s="412">
        <v>188</v>
      </c>
      <c r="R15" s="412">
        <v>205</v>
      </c>
      <c r="S15" s="414"/>
      <c r="T15" s="415">
        <v>158</v>
      </c>
      <c r="U15" s="413">
        <f t="shared" si="4"/>
        <v>355</v>
      </c>
      <c r="V15" s="416">
        <v>164</v>
      </c>
      <c r="W15" s="416">
        <v>191</v>
      </c>
      <c r="X15" s="166"/>
      <c r="Y15" s="159">
        <f t="shared" si="5"/>
        <v>-9.66921119592875</v>
      </c>
      <c r="Z15" s="159">
        <f t="shared" si="6"/>
        <v>-7.60233918128655</v>
      </c>
      <c r="AA15" s="139" t="s">
        <v>329</v>
      </c>
      <c r="AB15" s="419">
        <v>864</v>
      </c>
      <c r="AC15" s="410">
        <f t="shared" si="7"/>
        <v>2509</v>
      </c>
      <c r="AD15" s="420">
        <v>1226</v>
      </c>
      <c r="AE15" s="420">
        <v>1283</v>
      </c>
      <c r="AF15" s="421"/>
      <c r="AG15" s="415">
        <v>878</v>
      </c>
      <c r="AH15" s="416">
        <f t="shared" si="8"/>
        <v>2346</v>
      </c>
      <c r="AI15" s="416">
        <v>1163</v>
      </c>
      <c r="AJ15" s="416">
        <v>1183</v>
      </c>
      <c r="AK15" s="166"/>
      <c r="AL15" s="159">
        <f t="shared" si="23"/>
        <v>-6.49661219609406</v>
      </c>
      <c r="AM15" s="159">
        <f t="shared" si="9"/>
        <v>1.62037037037037</v>
      </c>
      <c r="AN15" s="140" t="s">
        <v>330</v>
      </c>
      <c r="AO15" s="425">
        <v>407</v>
      </c>
      <c r="AP15" s="428">
        <f t="shared" si="26"/>
        <v>1052</v>
      </c>
      <c r="AQ15" s="425">
        <v>495</v>
      </c>
      <c r="AR15" s="425">
        <v>557</v>
      </c>
      <c r="AS15" s="421"/>
      <c r="AT15" s="422">
        <v>403</v>
      </c>
      <c r="AU15" s="423">
        <f t="shared" si="27"/>
        <v>934</v>
      </c>
      <c r="AV15" s="423">
        <v>431</v>
      </c>
      <c r="AW15" s="423">
        <v>503</v>
      </c>
      <c r="AX15" s="162"/>
      <c r="AY15" s="163">
        <f t="shared" si="28"/>
        <v>-11.2167300380228</v>
      </c>
      <c r="AZ15" s="154">
        <f t="shared" si="29"/>
        <v>-0.982800982800983</v>
      </c>
      <c r="BA15" s="155" t="s">
        <v>327</v>
      </c>
      <c r="BB15" s="420">
        <v>215</v>
      </c>
      <c r="BC15" s="410">
        <f t="shared" si="21"/>
        <v>373</v>
      </c>
      <c r="BD15" s="420">
        <v>171</v>
      </c>
      <c r="BE15" s="420">
        <v>202</v>
      </c>
      <c r="BF15" s="421"/>
      <c r="BG15" s="415">
        <v>259</v>
      </c>
      <c r="BH15" s="410">
        <f t="shared" si="10"/>
        <v>518</v>
      </c>
      <c r="BI15" s="416">
        <v>240</v>
      </c>
      <c r="BJ15" s="416">
        <v>278</v>
      </c>
      <c r="BK15" s="157"/>
      <c r="BL15" s="158">
        <f t="shared" si="11"/>
        <v>38.8739946380697</v>
      </c>
      <c r="BM15" s="154">
        <f t="shared" si="12"/>
        <v>20.4651162790698</v>
      </c>
      <c r="BN15" s="139" t="s">
        <v>328</v>
      </c>
      <c r="BO15" s="429">
        <v>183</v>
      </c>
      <c r="BP15" s="413">
        <f t="shared" si="13"/>
        <v>412</v>
      </c>
      <c r="BQ15" s="412">
        <v>198</v>
      </c>
      <c r="BR15" s="412">
        <v>214</v>
      </c>
      <c r="BS15" s="414"/>
      <c r="BT15" s="415">
        <v>166</v>
      </c>
      <c r="BU15" s="413">
        <f t="shared" si="14"/>
        <v>367</v>
      </c>
      <c r="BV15" s="416">
        <v>169</v>
      </c>
      <c r="BW15" s="416">
        <v>198</v>
      </c>
      <c r="BX15" s="166"/>
      <c r="BY15" s="159">
        <f t="shared" si="15"/>
        <v>-10.9223300970874</v>
      </c>
      <c r="BZ15" s="159">
        <f t="shared" si="16"/>
        <v>-9.2896174863388</v>
      </c>
      <c r="CA15" s="139" t="s">
        <v>329</v>
      </c>
      <c r="CB15" s="419">
        <v>873</v>
      </c>
      <c r="CC15" s="410">
        <f t="shared" si="17"/>
        <v>2522</v>
      </c>
      <c r="CD15" s="420">
        <v>1229</v>
      </c>
      <c r="CE15" s="420">
        <v>1293</v>
      </c>
      <c r="CF15" s="421"/>
      <c r="CG15" s="415">
        <v>890</v>
      </c>
      <c r="CH15" s="416">
        <f t="shared" si="18"/>
        <v>2361</v>
      </c>
      <c r="CI15" s="416">
        <v>1166</v>
      </c>
      <c r="CJ15" s="416">
        <v>1195</v>
      </c>
      <c r="CK15" s="166"/>
      <c r="CL15" s="159">
        <f t="shared" si="22"/>
        <v>-6.38382236320381</v>
      </c>
      <c r="CM15" s="159">
        <f t="shared" si="19"/>
        <v>1.94730813287514</v>
      </c>
      <c r="CN15" s="140" t="s">
        <v>330</v>
      </c>
      <c r="CO15" s="425">
        <v>436</v>
      </c>
      <c r="CP15" s="428">
        <f t="shared" si="30"/>
        <v>1081</v>
      </c>
      <c r="CQ15" s="425">
        <v>510</v>
      </c>
      <c r="CR15" s="425">
        <v>571</v>
      </c>
      <c r="CS15" s="421"/>
      <c r="CT15" s="422">
        <v>411</v>
      </c>
      <c r="CU15" s="423">
        <f t="shared" si="31"/>
        <v>942</v>
      </c>
      <c r="CV15" s="423">
        <v>431</v>
      </c>
      <c r="CW15" s="423">
        <v>511</v>
      </c>
      <c r="CX15" s="162"/>
      <c r="CY15" s="163">
        <f t="shared" si="32"/>
        <v>-12.8584643848289</v>
      </c>
      <c r="CZ15" s="154">
        <f t="shared" si="33"/>
        <v>-5.73394495412844</v>
      </c>
    </row>
    <row r="16" spans="1:104" ht="15" customHeight="1">
      <c r="A16" s="155" t="s">
        <v>331</v>
      </c>
      <c r="B16" s="420">
        <v>234</v>
      </c>
      <c r="C16" s="410">
        <f t="shared" si="20"/>
        <v>537</v>
      </c>
      <c r="D16" s="420">
        <v>262</v>
      </c>
      <c r="E16" s="420">
        <v>275</v>
      </c>
      <c r="F16" s="421"/>
      <c r="G16" s="415">
        <v>222</v>
      </c>
      <c r="H16" s="410">
        <f t="shared" si="0"/>
        <v>515</v>
      </c>
      <c r="I16" s="416">
        <v>244</v>
      </c>
      <c r="J16" s="416">
        <v>271</v>
      </c>
      <c r="K16" s="157"/>
      <c r="L16" s="158">
        <f t="shared" si="1"/>
        <v>-4.09683426443203</v>
      </c>
      <c r="M16" s="154">
        <f t="shared" si="2"/>
        <v>-5.12820512820513</v>
      </c>
      <c r="N16" s="139" t="s">
        <v>332</v>
      </c>
      <c r="O16" s="429">
        <v>362</v>
      </c>
      <c r="P16" s="413">
        <f t="shared" si="3"/>
        <v>962</v>
      </c>
      <c r="Q16" s="412">
        <v>466</v>
      </c>
      <c r="R16" s="412">
        <v>496</v>
      </c>
      <c r="S16" s="414"/>
      <c r="T16" s="415">
        <v>380</v>
      </c>
      <c r="U16" s="413">
        <f t="shared" si="4"/>
        <v>987</v>
      </c>
      <c r="V16" s="416">
        <v>480</v>
      </c>
      <c r="W16" s="416">
        <v>507</v>
      </c>
      <c r="X16" s="166"/>
      <c r="Y16" s="159">
        <f t="shared" si="5"/>
        <v>2.5987525987526</v>
      </c>
      <c r="Z16" s="159">
        <f t="shared" si="6"/>
        <v>4.97237569060773</v>
      </c>
      <c r="AA16" s="139" t="s">
        <v>333</v>
      </c>
      <c r="AB16" s="419">
        <v>462</v>
      </c>
      <c r="AC16" s="410">
        <f t="shared" si="7"/>
        <v>1213</v>
      </c>
      <c r="AD16" s="420">
        <v>602</v>
      </c>
      <c r="AE16" s="420">
        <v>611</v>
      </c>
      <c r="AF16" s="421"/>
      <c r="AG16" s="415">
        <v>491</v>
      </c>
      <c r="AH16" s="416">
        <f t="shared" si="8"/>
        <v>1214</v>
      </c>
      <c r="AI16" s="416">
        <v>616</v>
      </c>
      <c r="AJ16" s="416">
        <v>598</v>
      </c>
      <c r="AK16" s="166"/>
      <c r="AL16" s="159">
        <f t="shared" si="23"/>
        <v>0.0824402308326463</v>
      </c>
      <c r="AM16" s="159">
        <f t="shared" si="9"/>
        <v>6.27705627705628</v>
      </c>
      <c r="AN16" s="140" t="s">
        <v>334</v>
      </c>
      <c r="AO16" s="425">
        <v>169</v>
      </c>
      <c r="AP16" s="428">
        <f t="shared" si="26"/>
        <v>375</v>
      </c>
      <c r="AQ16" s="425">
        <v>163</v>
      </c>
      <c r="AR16" s="425">
        <v>212</v>
      </c>
      <c r="AS16" s="421"/>
      <c r="AT16" s="422">
        <v>139</v>
      </c>
      <c r="AU16" s="423">
        <f t="shared" si="27"/>
        <v>307</v>
      </c>
      <c r="AV16" s="423">
        <v>130</v>
      </c>
      <c r="AW16" s="423">
        <v>177</v>
      </c>
      <c r="AX16" s="162"/>
      <c r="AY16" s="163">
        <f t="shared" si="28"/>
        <v>-18.1333333333333</v>
      </c>
      <c r="AZ16" s="154">
        <f t="shared" si="29"/>
        <v>-17.7514792899408</v>
      </c>
      <c r="BA16" s="155" t="s">
        <v>331</v>
      </c>
      <c r="BB16" s="420">
        <v>236</v>
      </c>
      <c r="BC16" s="410">
        <f t="shared" si="21"/>
        <v>539</v>
      </c>
      <c r="BD16" s="420">
        <v>264</v>
      </c>
      <c r="BE16" s="420">
        <v>275</v>
      </c>
      <c r="BF16" s="421"/>
      <c r="BG16" s="415">
        <v>223</v>
      </c>
      <c r="BH16" s="410">
        <f t="shared" si="10"/>
        <v>519</v>
      </c>
      <c r="BI16" s="416">
        <v>246</v>
      </c>
      <c r="BJ16" s="416">
        <v>273</v>
      </c>
      <c r="BK16" s="157"/>
      <c r="BL16" s="158">
        <f t="shared" si="11"/>
        <v>-3.71057513914657</v>
      </c>
      <c r="BM16" s="154">
        <f t="shared" si="12"/>
        <v>-5.50847457627119</v>
      </c>
      <c r="BN16" s="139" t="s">
        <v>332</v>
      </c>
      <c r="BO16" s="429">
        <v>384</v>
      </c>
      <c r="BP16" s="413">
        <f t="shared" si="13"/>
        <v>993</v>
      </c>
      <c r="BQ16" s="412">
        <v>475</v>
      </c>
      <c r="BR16" s="412">
        <v>518</v>
      </c>
      <c r="BS16" s="414"/>
      <c r="BT16" s="415">
        <v>401</v>
      </c>
      <c r="BU16" s="413">
        <f t="shared" si="14"/>
        <v>1013</v>
      </c>
      <c r="BV16" s="416">
        <v>495</v>
      </c>
      <c r="BW16" s="416">
        <v>518</v>
      </c>
      <c r="BX16" s="166"/>
      <c r="BY16" s="159">
        <f t="shared" si="15"/>
        <v>2.01409869083585</v>
      </c>
      <c r="BZ16" s="159">
        <f t="shared" si="16"/>
        <v>4.42708333333333</v>
      </c>
      <c r="CA16" s="139" t="s">
        <v>333</v>
      </c>
      <c r="CB16" s="419">
        <v>464</v>
      </c>
      <c r="CC16" s="410">
        <f t="shared" si="17"/>
        <v>1215</v>
      </c>
      <c r="CD16" s="420">
        <v>602</v>
      </c>
      <c r="CE16" s="420">
        <v>613</v>
      </c>
      <c r="CF16" s="421"/>
      <c r="CG16" s="415">
        <v>504</v>
      </c>
      <c r="CH16" s="416">
        <f t="shared" si="18"/>
        <v>1227</v>
      </c>
      <c r="CI16" s="416">
        <v>616</v>
      </c>
      <c r="CJ16" s="416">
        <v>611</v>
      </c>
      <c r="CK16" s="166"/>
      <c r="CL16" s="159">
        <f t="shared" si="22"/>
        <v>0.987654320987654</v>
      </c>
      <c r="CM16" s="159">
        <f t="shared" si="19"/>
        <v>8.62068965517241</v>
      </c>
      <c r="CN16" s="140" t="s">
        <v>334</v>
      </c>
      <c r="CO16" s="425">
        <v>171</v>
      </c>
      <c r="CP16" s="428">
        <f t="shared" si="30"/>
        <v>377</v>
      </c>
      <c r="CQ16" s="425">
        <v>163</v>
      </c>
      <c r="CR16" s="425">
        <v>214</v>
      </c>
      <c r="CS16" s="421"/>
      <c r="CT16" s="422">
        <v>140</v>
      </c>
      <c r="CU16" s="423">
        <f t="shared" si="31"/>
        <v>308</v>
      </c>
      <c r="CV16" s="423">
        <v>130</v>
      </c>
      <c r="CW16" s="423">
        <v>178</v>
      </c>
      <c r="CX16" s="162"/>
      <c r="CY16" s="163">
        <f t="shared" si="32"/>
        <v>-18.3023872679045</v>
      </c>
      <c r="CZ16" s="154">
        <f t="shared" si="33"/>
        <v>-18.1286549707602</v>
      </c>
    </row>
    <row r="17" spans="1:104" ht="15" customHeight="1">
      <c r="A17" s="155" t="s">
        <v>335</v>
      </c>
      <c r="B17" s="420">
        <v>220</v>
      </c>
      <c r="C17" s="410">
        <f t="shared" si="20"/>
        <v>511</v>
      </c>
      <c r="D17" s="420">
        <v>252</v>
      </c>
      <c r="E17" s="420">
        <v>259</v>
      </c>
      <c r="F17" s="421"/>
      <c r="G17" s="415">
        <v>216</v>
      </c>
      <c r="H17" s="410">
        <f t="shared" si="0"/>
        <v>487</v>
      </c>
      <c r="I17" s="416">
        <v>231</v>
      </c>
      <c r="J17" s="416">
        <v>256</v>
      </c>
      <c r="K17" s="157"/>
      <c r="L17" s="158">
        <f t="shared" si="1"/>
        <v>-4.69667318982387</v>
      </c>
      <c r="M17" s="154">
        <f t="shared" si="2"/>
        <v>-1.81818181818182</v>
      </c>
      <c r="N17" s="139" t="s">
        <v>336</v>
      </c>
      <c r="O17" s="429">
        <v>160</v>
      </c>
      <c r="P17" s="413">
        <f t="shared" si="3"/>
        <v>416</v>
      </c>
      <c r="Q17" s="412">
        <v>204</v>
      </c>
      <c r="R17" s="412">
        <v>212</v>
      </c>
      <c r="S17" s="414"/>
      <c r="T17" s="415">
        <v>159</v>
      </c>
      <c r="U17" s="413">
        <f t="shared" si="4"/>
        <v>386</v>
      </c>
      <c r="V17" s="416">
        <v>192</v>
      </c>
      <c r="W17" s="416">
        <v>194</v>
      </c>
      <c r="X17" s="166"/>
      <c r="Y17" s="159">
        <f t="shared" si="5"/>
        <v>-7.21153846153846</v>
      </c>
      <c r="Z17" s="159">
        <f t="shared" si="6"/>
        <v>-0.625</v>
      </c>
      <c r="AA17" s="139" t="s">
        <v>337</v>
      </c>
      <c r="AB17" s="419">
        <v>945</v>
      </c>
      <c r="AC17" s="410">
        <f t="shared" si="7"/>
        <v>2406</v>
      </c>
      <c r="AD17" s="420">
        <v>1168</v>
      </c>
      <c r="AE17" s="420">
        <v>1238</v>
      </c>
      <c r="AF17" s="421"/>
      <c r="AG17" s="415">
        <v>947</v>
      </c>
      <c r="AH17" s="416">
        <f t="shared" si="8"/>
        <v>2339</v>
      </c>
      <c r="AI17" s="416">
        <v>1136</v>
      </c>
      <c r="AJ17" s="416">
        <v>1203</v>
      </c>
      <c r="AK17" s="166"/>
      <c r="AL17" s="159">
        <f t="shared" si="23"/>
        <v>-2.78470490440565</v>
      </c>
      <c r="AM17" s="159">
        <f t="shared" si="9"/>
        <v>0.211640211640212</v>
      </c>
      <c r="AN17" s="140" t="s">
        <v>338</v>
      </c>
      <c r="AO17" s="425">
        <v>323</v>
      </c>
      <c r="AP17" s="428">
        <f t="shared" si="26"/>
        <v>845</v>
      </c>
      <c r="AQ17" s="425">
        <v>415</v>
      </c>
      <c r="AR17" s="425">
        <v>430</v>
      </c>
      <c r="AS17" s="421"/>
      <c r="AT17" s="422">
        <v>319</v>
      </c>
      <c r="AU17" s="423">
        <f t="shared" si="27"/>
        <v>768</v>
      </c>
      <c r="AV17" s="423">
        <v>378</v>
      </c>
      <c r="AW17" s="423">
        <v>390</v>
      </c>
      <c r="AX17" s="162"/>
      <c r="AY17" s="163">
        <f t="shared" si="28"/>
        <v>-9.11242603550296</v>
      </c>
      <c r="AZ17" s="154">
        <f t="shared" si="29"/>
        <v>-1.23839009287926</v>
      </c>
      <c r="BA17" s="155" t="s">
        <v>335</v>
      </c>
      <c r="BB17" s="420">
        <v>228</v>
      </c>
      <c r="BC17" s="410">
        <f t="shared" si="21"/>
        <v>519</v>
      </c>
      <c r="BD17" s="420">
        <v>254</v>
      </c>
      <c r="BE17" s="420">
        <v>265</v>
      </c>
      <c r="BF17" s="421"/>
      <c r="BG17" s="415">
        <v>218</v>
      </c>
      <c r="BH17" s="410">
        <f t="shared" si="10"/>
        <v>489</v>
      </c>
      <c r="BI17" s="416">
        <v>233</v>
      </c>
      <c r="BJ17" s="416">
        <v>256</v>
      </c>
      <c r="BK17" s="157"/>
      <c r="BL17" s="158">
        <f t="shared" si="11"/>
        <v>-5.78034682080925</v>
      </c>
      <c r="BM17" s="154">
        <f t="shared" si="12"/>
        <v>-4.3859649122807</v>
      </c>
      <c r="BN17" s="139" t="s">
        <v>336</v>
      </c>
      <c r="BO17" s="429">
        <v>167</v>
      </c>
      <c r="BP17" s="413">
        <f t="shared" si="13"/>
        <v>424</v>
      </c>
      <c r="BQ17" s="412">
        <v>208</v>
      </c>
      <c r="BR17" s="412">
        <v>216</v>
      </c>
      <c r="BS17" s="414"/>
      <c r="BT17" s="415">
        <v>167</v>
      </c>
      <c r="BU17" s="413">
        <f t="shared" si="14"/>
        <v>395</v>
      </c>
      <c r="BV17" s="416">
        <v>195</v>
      </c>
      <c r="BW17" s="416">
        <v>200</v>
      </c>
      <c r="BX17" s="166"/>
      <c r="BY17" s="159">
        <f t="shared" si="15"/>
        <v>-6.83962264150943</v>
      </c>
      <c r="BZ17" s="159">
        <f t="shared" si="16"/>
        <v>0</v>
      </c>
      <c r="CA17" s="139" t="s">
        <v>337</v>
      </c>
      <c r="CB17" s="419">
        <v>968</v>
      </c>
      <c r="CC17" s="410">
        <f t="shared" si="17"/>
        <v>2449</v>
      </c>
      <c r="CD17" s="420">
        <v>1188</v>
      </c>
      <c r="CE17" s="420">
        <v>1261</v>
      </c>
      <c r="CF17" s="421"/>
      <c r="CG17" s="415">
        <v>970</v>
      </c>
      <c r="CH17" s="416">
        <f t="shared" si="18"/>
        <v>2368</v>
      </c>
      <c r="CI17" s="416">
        <v>1142</v>
      </c>
      <c r="CJ17" s="416">
        <v>1226</v>
      </c>
      <c r="CK17" s="166"/>
      <c r="CL17" s="159">
        <f t="shared" si="22"/>
        <v>-3.30747243772969</v>
      </c>
      <c r="CM17" s="159">
        <f t="shared" si="19"/>
        <v>0.206611570247934</v>
      </c>
      <c r="CN17" s="140" t="s">
        <v>338</v>
      </c>
      <c r="CO17" s="425">
        <v>329</v>
      </c>
      <c r="CP17" s="428">
        <f t="shared" si="30"/>
        <v>852</v>
      </c>
      <c r="CQ17" s="425">
        <v>417</v>
      </c>
      <c r="CR17" s="425">
        <v>435</v>
      </c>
      <c r="CS17" s="421"/>
      <c r="CT17" s="422">
        <v>324</v>
      </c>
      <c r="CU17" s="423">
        <f t="shared" si="31"/>
        <v>774</v>
      </c>
      <c r="CV17" s="423">
        <v>380</v>
      </c>
      <c r="CW17" s="423">
        <v>394</v>
      </c>
      <c r="CX17" s="162"/>
      <c r="CY17" s="163">
        <f t="shared" si="32"/>
        <v>-9.15492957746479</v>
      </c>
      <c r="CZ17" s="154">
        <f t="shared" si="33"/>
        <v>-1.51975683890578</v>
      </c>
    </row>
    <row r="18" spans="1:104" ht="15" customHeight="1">
      <c r="A18" s="155" t="s">
        <v>339</v>
      </c>
      <c r="B18" s="420">
        <v>217</v>
      </c>
      <c r="C18" s="410">
        <f t="shared" si="20"/>
        <v>566</v>
      </c>
      <c r="D18" s="420">
        <v>267</v>
      </c>
      <c r="E18" s="420">
        <v>299</v>
      </c>
      <c r="F18" s="421"/>
      <c r="G18" s="415">
        <v>222</v>
      </c>
      <c r="H18" s="410">
        <f t="shared" si="0"/>
        <v>528</v>
      </c>
      <c r="I18" s="416">
        <v>251</v>
      </c>
      <c r="J18" s="416">
        <v>277</v>
      </c>
      <c r="K18" s="157"/>
      <c r="L18" s="158">
        <f t="shared" si="1"/>
        <v>-6.71378091872792</v>
      </c>
      <c r="M18" s="154">
        <f t="shared" si="2"/>
        <v>2.30414746543779</v>
      </c>
      <c r="N18" s="139" t="s">
        <v>340</v>
      </c>
      <c r="O18" s="429">
        <v>169</v>
      </c>
      <c r="P18" s="413">
        <f t="shared" si="3"/>
        <v>414</v>
      </c>
      <c r="Q18" s="412">
        <v>205</v>
      </c>
      <c r="R18" s="412">
        <v>209</v>
      </c>
      <c r="S18" s="431"/>
      <c r="T18" s="415">
        <v>172</v>
      </c>
      <c r="U18" s="413">
        <f t="shared" si="4"/>
        <v>415</v>
      </c>
      <c r="V18" s="416">
        <v>204</v>
      </c>
      <c r="W18" s="416">
        <v>211</v>
      </c>
      <c r="X18" s="173"/>
      <c r="Y18" s="159">
        <f t="shared" si="5"/>
        <v>0.241545893719807</v>
      </c>
      <c r="Z18" s="159">
        <f t="shared" si="6"/>
        <v>1.77514792899408</v>
      </c>
      <c r="AA18" s="139" t="s">
        <v>341</v>
      </c>
      <c r="AB18" s="419">
        <v>188</v>
      </c>
      <c r="AC18" s="410">
        <f t="shared" si="7"/>
        <v>432</v>
      </c>
      <c r="AD18" s="420">
        <v>214</v>
      </c>
      <c r="AE18" s="420">
        <v>218</v>
      </c>
      <c r="AF18" s="421"/>
      <c r="AG18" s="415">
        <v>221</v>
      </c>
      <c r="AH18" s="416">
        <f t="shared" si="8"/>
        <v>455</v>
      </c>
      <c r="AI18" s="416">
        <v>227</v>
      </c>
      <c r="AJ18" s="416">
        <v>228</v>
      </c>
      <c r="AK18" s="166"/>
      <c r="AL18" s="159">
        <f t="shared" si="23"/>
        <v>5.32407407407407</v>
      </c>
      <c r="AM18" s="159">
        <f t="shared" si="9"/>
        <v>17.5531914893617</v>
      </c>
      <c r="AN18" s="140" t="s">
        <v>342</v>
      </c>
      <c r="AO18" s="425">
        <v>99</v>
      </c>
      <c r="AP18" s="428">
        <f t="shared" si="26"/>
        <v>250</v>
      </c>
      <c r="AQ18" s="425">
        <v>111</v>
      </c>
      <c r="AR18" s="425">
        <v>139</v>
      </c>
      <c r="AS18" s="421"/>
      <c r="AT18" s="422">
        <v>97</v>
      </c>
      <c r="AU18" s="423">
        <f t="shared" si="27"/>
        <v>244</v>
      </c>
      <c r="AV18" s="423">
        <v>108</v>
      </c>
      <c r="AW18" s="423">
        <v>136</v>
      </c>
      <c r="AX18" s="162"/>
      <c r="AY18" s="163">
        <f t="shared" si="28"/>
        <v>-2.4</v>
      </c>
      <c r="AZ18" s="154">
        <f t="shared" si="29"/>
        <v>-2.02020202020202</v>
      </c>
      <c r="BA18" s="155" t="s">
        <v>339</v>
      </c>
      <c r="BB18" s="420">
        <v>220</v>
      </c>
      <c r="BC18" s="410">
        <f t="shared" si="21"/>
        <v>571</v>
      </c>
      <c r="BD18" s="420">
        <v>269</v>
      </c>
      <c r="BE18" s="420">
        <v>302</v>
      </c>
      <c r="BF18" s="421"/>
      <c r="BG18" s="415">
        <v>226</v>
      </c>
      <c r="BH18" s="410">
        <f t="shared" si="10"/>
        <v>532</v>
      </c>
      <c r="BI18" s="416">
        <v>252</v>
      </c>
      <c r="BJ18" s="416">
        <v>280</v>
      </c>
      <c r="BK18" s="157"/>
      <c r="BL18" s="158">
        <f t="shared" si="11"/>
        <v>-6.83012259194396</v>
      </c>
      <c r="BM18" s="154">
        <f t="shared" si="12"/>
        <v>2.72727272727273</v>
      </c>
      <c r="BN18" s="139" t="s">
        <v>340</v>
      </c>
      <c r="BO18" s="429">
        <v>178</v>
      </c>
      <c r="BP18" s="413">
        <f t="shared" si="13"/>
        <v>426</v>
      </c>
      <c r="BQ18" s="412">
        <v>211</v>
      </c>
      <c r="BR18" s="412">
        <v>215</v>
      </c>
      <c r="BS18" s="431"/>
      <c r="BT18" s="415">
        <v>174</v>
      </c>
      <c r="BU18" s="413">
        <f t="shared" si="14"/>
        <v>417</v>
      </c>
      <c r="BV18" s="416">
        <v>205</v>
      </c>
      <c r="BW18" s="416">
        <v>212</v>
      </c>
      <c r="BX18" s="173"/>
      <c r="BY18" s="159">
        <f t="shared" si="15"/>
        <v>-2.11267605633803</v>
      </c>
      <c r="BZ18" s="159">
        <f t="shared" si="16"/>
        <v>-2.24719101123596</v>
      </c>
      <c r="CA18" s="139" t="s">
        <v>341</v>
      </c>
      <c r="CB18" s="419">
        <v>190</v>
      </c>
      <c r="CC18" s="410">
        <f t="shared" si="17"/>
        <v>434</v>
      </c>
      <c r="CD18" s="420">
        <v>215</v>
      </c>
      <c r="CE18" s="420">
        <v>219</v>
      </c>
      <c r="CF18" s="421"/>
      <c r="CG18" s="415">
        <v>224</v>
      </c>
      <c r="CH18" s="416">
        <f t="shared" si="18"/>
        <v>460</v>
      </c>
      <c r="CI18" s="416">
        <v>229</v>
      </c>
      <c r="CJ18" s="416">
        <v>231</v>
      </c>
      <c r="CK18" s="166"/>
      <c r="CL18" s="159">
        <f t="shared" si="22"/>
        <v>5.99078341013825</v>
      </c>
      <c r="CM18" s="159">
        <f t="shared" si="19"/>
        <v>17.8947368421053</v>
      </c>
      <c r="CN18" s="140" t="s">
        <v>342</v>
      </c>
      <c r="CO18" s="425">
        <v>99</v>
      </c>
      <c r="CP18" s="428">
        <f t="shared" si="30"/>
        <v>250</v>
      </c>
      <c r="CQ18" s="425">
        <v>111</v>
      </c>
      <c r="CR18" s="425">
        <v>139</v>
      </c>
      <c r="CS18" s="421"/>
      <c r="CT18" s="422">
        <v>99</v>
      </c>
      <c r="CU18" s="423">
        <f t="shared" si="31"/>
        <v>246</v>
      </c>
      <c r="CV18" s="423">
        <v>108</v>
      </c>
      <c r="CW18" s="423">
        <v>138</v>
      </c>
      <c r="CX18" s="162"/>
      <c r="CY18" s="163">
        <f t="shared" si="32"/>
        <v>-1.6</v>
      </c>
      <c r="CZ18" s="154">
        <f t="shared" si="33"/>
        <v>0</v>
      </c>
    </row>
    <row r="19" spans="1:104" ht="15" customHeight="1">
      <c r="A19" s="155" t="s">
        <v>343</v>
      </c>
      <c r="B19" s="420">
        <v>644</v>
      </c>
      <c r="C19" s="410">
        <f t="shared" si="20"/>
        <v>1691</v>
      </c>
      <c r="D19" s="420">
        <v>851</v>
      </c>
      <c r="E19" s="420">
        <v>840</v>
      </c>
      <c r="F19" s="421"/>
      <c r="G19" s="415">
        <v>666</v>
      </c>
      <c r="H19" s="410">
        <f t="shared" si="0"/>
        <v>1640</v>
      </c>
      <c r="I19" s="416">
        <v>823</v>
      </c>
      <c r="J19" s="416">
        <v>817</v>
      </c>
      <c r="K19" s="157"/>
      <c r="L19" s="158">
        <f t="shared" si="1"/>
        <v>-3.01596688350089</v>
      </c>
      <c r="M19" s="154">
        <f t="shared" si="2"/>
        <v>3.41614906832298</v>
      </c>
      <c r="N19" s="139" t="s">
        <v>344</v>
      </c>
      <c r="O19" s="429">
        <v>215</v>
      </c>
      <c r="P19" s="413">
        <f t="shared" si="3"/>
        <v>593</v>
      </c>
      <c r="Q19" s="412">
        <v>288</v>
      </c>
      <c r="R19" s="412">
        <v>305</v>
      </c>
      <c r="S19" s="431"/>
      <c r="T19" s="415">
        <v>225</v>
      </c>
      <c r="U19" s="413">
        <f t="shared" si="4"/>
        <v>609</v>
      </c>
      <c r="V19" s="416">
        <v>295</v>
      </c>
      <c r="W19" s="416">
        <v>314</v>
      </c>
      <c r="X19" s="173"/>
      <c r="Y19" s="159">
        <f t="shared" si="5"/>
        <v>2.69814502529511</v>
      </c>
      <c r="Z19" s="159">
        <f t="shared" si="6"/>
        <v>4.65116279069767</v>
      </c>
      <c r="AA19" s="139" t="s">
        <v>345</v>
      </c>
      <c r="AB19" s="419">
        <v>94</v>
      </c>
      <c r="AC19" s="410">
        <f t="shared" si="7"/>
        <v>278</v>
      </c>
      <c r="AD19" s="420">
        <v>140</v>
      </c>
      <c r="AE19" s="420">
        <v>138</v>
      </c>
      <c r="AF19" s="421"/>
      <c r="AG19" s="415">
        <v>100</v>
      </c>
      <c r="AH19" s="416">
        <f t="shared" si="8"/>
        <v>244</v>
      </c>
      <c r="AI19" s="416">
        <v>127</v>
      </c>
      <c r="AJ19" s="416">
        <v>117</v>
      </c>
      <c r="AK19" s="166"/>
      <c r="AL19" s="159">
        <f t="shared" si="23"/>
        <v>-12.2302158273381</v>
      </c>
      <c r="AM19" s="159">
        <f t="shared" si="9"/>
        <v>6.38297872340426</v>
      </c>
      <c r="AN19" s="140" t="s">
        <v>346</v>
      </c>
      <c r="AO19" s="418">
        <v>216</v>
      </c>
      <c r="AP19" s="428">
        <f t="shared" si="26"/>
        <v>561</v>
      </c>
      <c r="AQ19" s="418">
        <v>259</v>
      </c>
      <c r="AR19" s="418">
        <v>302</v>
      </c>
      <c r="AS19" s="421"/>
      <c r="AT19" s="422">
        <v>212</v>
      </c>
      <c r="AU19" s="423">
        <f t="shared" si="27"/>
        <v>519</v>
      </c>
      <c r="AV19" s="423">
        <v>231</v>
      </c>
      <c r="AW19" s="423">
        <v>288</v>
      </c>
      <c r="AX19" s="162"/>
      <c r="AY19" s="163">
        <f t="shared" si="28"/>
        <v>-7.48663101604278</v>
      </c>
      <c r="AZ19" s="154">
        <f t="shared" si="29"/>
        <v>-1.85185185185185</v>
      </c>
      <c r="BA19" s="155" t="s">
        <v>343</v>
      </c>
      <c r="BB19" s="420">
        <v>661</v>
      </c>
      <c r="BC19" s="410">
        <f t="shared" si="21"/>
        <v>1710</v>
      </c>
      <c r="BD19" s="420">
        <v>865</v>
      </c>
      <c r="BE19" s="420">
        <v>845</v>
      </c>
      <c r="BF19" s="421"/>
      <c r="BG19" s="415">
        <v>680</v>
      </c>
      <c r="BH19" s="410">
        <f t="shared" si="10"/>
        <v>1658</v>
      </c>
      <c r="BI19" s="416">
        <v>833</v>
      </c>
      <c r="BJ19" s="416">
        <v>825</v>
      </c>
      <c r="BK19" s="157"/>
      <c r="BL19" s="158">
        <f t="shared" si="11"/>
        <v>-3.04093567251462</v>
      </c>
      <c r="BM19" s="154">
        <f t="shared" si="12"/>
        <v>2.87443267776097</v>
      </c>
      <c r="BN19" s="139" t="s">
        <v>344</v>
      </c>
      <c r="BO19" s="429">
        <v>216</v>
      </c>
      <c r="BP19" s="413">
        <f t="shared" si="13"/>
        <v>594</v>
      </c>
      <c r="BQ19" s="412">
        <v>288</v>
      </c>
      <c r="BR19" s="412">
        <v>306</v>
      </c>
      <c r="BS19" s="431"/>
      <c r="BT19" s="415">
        <v>228</v>
      </c>
      <c r="BU19" s="413">
        <f t="shared" si="14"/>
        <v>614</v>
      </c>
      <c r="BV19" s="416">
        <v>298</v>
      </c>
      <c r="BW19" s="416">
        <v>316</v>
      </c>
      <c r="BX19" s="173"/>
      <c r="BY19" s="159">
        <f t="shared" si="15"/>
        <v>3.36700336700337</v>
      </c>
      <c r="BZ19" s="159">
        <f t="shared" si="16"/>
        <v>5.55555555555556</v>
      </c>
      <c r="CA19" s="139" t="s">
        <v>345</v>
      </c>
      <c r="CB19" s="419">
        <v>94</v>
      </c>
      <c r="CC19" s="410">
        <f t="shared" si="17"/>
        <v>278</v>
      </c>
      <c r="CD19" s="420">
        <v>140</v>
      </c>
      <c r="CE19" s="420">
        <v>138</v>
      </c>
      <c r="CF19" s="421"/>
      <c r="CG19" s="415">
        <v>100</v>
      </c>
      <c r="CH19" s="416">
        <f t="shared" si="18"/>
        <v>244</v>
      </c>
      <c r="CI19" s="416">
        <v>127</v>
      </c>
      <c r="CJ19" s="416">
        <v>117</v>
      </c>
      <c r="CK19" s="166"/>
      <c r="CL19" s="159">
        <f t="shared" si="22"/>
        <v>-12.2302158273381</v>
      </c>
      <c r="CM19" s="159">
        <f t="shared" si="19"/>
        <v>6.38297872340426</v>
      </c>
      <c r="CN19" s="140" t="s">
        <v>346</v>
      </c>
      <c r="CO19" s="418">
        <v>218</v>
      </c>
      <c r="CP19" s="428">
        <f t="shared" si="30"/>
        <v>563</v>
      </c>
      <c r="CQ19" s="418">
        <v>259</v>
      </c>
      <c r="CR19" s="418">
        <v>304</v>
      </c>
      <c r="CS19" s="421"/>
      <c r="CT19" s="422">
        <v>214</v>
      </c>
      <c r="CU19" s="423">
        <f t="shared" si="31"/>
        <v>521</v>
      </c>
      <c r="CV19" s="423">
        <v>231</v>
      </c>
      <c r="CW19" s="423">
        <v>290</v>
      </c>
      <c r="CX19" s="162"/>
      <c r="CY19" s="163">
        <f t="shared" si="32"/>
        <v>-7.46003552397868</v>
      </c>
      <c r="CZ19" s="154">
        <f t="shared" si="33"/>
        <v>-1.8348623853211</v>
      </c>
    </row>
    <row r="20" spans="1:104" ht="15" customHeight="1">
      <c r="A20" s="155" t="s">
        <v>347</v>
      </c>
      <c r="B20" s="420">
        <v>458</v>
      </c>
      <c r="C20" s="410">
        <f t="shared" si="20"/>
        <v>1003</v>
      </c>
      <c r="D20" s="420">
        <v>473</v>
      </c>
      <c r="E20" s="420">
        <v>530</v>
      </c>
      <c r="F20" s="421"/>
      <c r="G20" s="415">
        <v>483</v>
      </c>
      <c r="H20" s="410">
        <f t="shared" si="0"/>
        <v>1158</v>
      </c>
      <c r="I20" s="416">
        <v>546</v>
      </c>
      <c r="J20" s="416">
        <v>612</v>
      </c>
      <c r="K20" s="157"/>
      <c r="L20" s="158">
        <f t="shared" si="1"/>
        <v>15.4536390827517</v>
      </c>
      <c r="M20" s="154">
        <f t="shared" si="2"/>
        <v>5.45851528384279</v>
      </c>
      <c r="N20" s="139" t="s">
        <v>348</v>
      </c>
      <c r="O20" s="429">
        <v>235</v>
      </c>
      <c r="P20" s="413">
        <f t="shared" si="3"/>
        <v>841</v>
      </c>
      <c r="Q20" s="412">
        <v>411</v>
      </c>
      <c r="R20" s="412">
        <v>430</v>
      </c>
      <c r="S20" s="431"/>
      <c r="T20" s="415">
        <v>233</v>
      </c>
      <c r="U20" s="413">
        <f t="shared" si="4"/>
        <v>819</v>
      </c>
      <c r="V20" s="416">
        <v>399</v>
      </c>
      <c r="W20" s="416">
        <v>420</v>
      </c>
      <c r="X20" s="173"/>
      <c r="Y20" s="159">
        <f t="shared" si="5"/>
        <v>-2.61593341260404</v>
      </c>
      <c r="Z20" s="159">
        <f t="shared" si="6"/>
        <v>-0.851063829787234</v>
      </c>
      <c r="AA20" s="139" t="s">
        <v>349</v>
      </c>
      <c r="AB20" s="419">
        <v>385</v>
      </c>
      <c r="AC20" s="410">
        <f t="shared" si="7"/>
        <v>959</v>
      </c>
      <c r="AD20" s="420">
        <v>490</v>
      </c>
      <c r="AE20" s="420">
        <v>469</v>
      </c>
      <c r="AF20" s="421"/>
      <c r="AG20" s="415">
        <v>560</v>
      </c>
      <c r="AH20" s="416">
        <f t="shared" si="8"/>
        <v>1540</v>
      </c>
      <c r="AI20" s="416">
        <v>777</v>
      </c>
      <c r="AJ20" s="416">
        <v>763</v>
      </c>
      <c r="AK20" s="166"/>
      <c r="AL20" s="159">
        <f t="shared" si="23"/>
        <v>60.5839416058394</v>
      </c>
      <c r="AM20" s="159">
        <f t="shared" si="9"/>
        <v>45.4545454545455</v>
      </c>
      <c r="AN20" s="167" t="s">
        <v>350</v>
      </c>
      <c r="AO20" s="432">
        <f aca="true" t="shared" si="34" ref="AO20:AW20">SUM(AO12:AO19)</f>
        <v>1614</v>
      </c>
      <c r="AP20" s="433">
        <f t="shared" si="34"/>
        <v>4063</v>
      </c>
      <c r="AQ20" s="433">
        <f t="shared" si="34"/>
        <v>1908</v>
      </c>
      <c r="AR20" s="433">
        <f t="shared" si="34"/>
        <v>2155</v>
      </c>
      <c r="AS20" s="426"/>
      <c r="AT20" s="434">
        <f t="shared" si="34"/>
        <v>1547</v>
      </c>
      <c r="AU20" s="433">
        <f t="shared" si="34"/>
        <v>3629</v>
      </c>
      <c r="AV20" s="433">
        <f t="shared" si="34"/>
        <v>1678</v>
      </c>
      <c r="AW20" s="433">
        <f t="shared" si="34"/>
        <v>1951</v>
      </c>
      <c r="AX20" s="174"/>
      <c r="AY20" s="169">
        <f t="shared" si="28"/>
        <v>-10.6817622446468</v>
      </c>
      <c r="AZ20" s="175">
        <f t="shared" si="29"/>
        <v>-4.15117719950434</v>
      </c>
      <c r="BA20" s="155" t="s">
        <v>347</v>
      </c>
      <c r="BB20" s="420">
        <v>476</v>
      </c>
      <c r="BC20" s="410">
        <f t="shared" si="21"/>
        <v>1022</v>
      </c>
      <c r="BD20" s="420">
        <v>481</v>
      </c>
      <c r="BE20" s="420">
        <v>541</v>
      </c>
      <c r="BF20" s="421"/>
      <c r="BG20" s="415">
        <v>494</v>
      </c>
      <c r="BH20" s="410">
        <f t="shared" si="10"/>
        <v>1174</v>
      </c>
      <c r="BI20" s="416">
        <v>552</v>
      </c>
      <c r="BJ20" s="416">
        <v>622</v>
      </c>
      <c r="BK20" s="157"/>
      <c r="BL20" s="158">
        <f t="shared" si="11"/>
        <v>14.8727984344423</v>
      </c>
      <c r="BM20" s="154">
        <f t="shared" si="12"/>
        <v>3.78151260504202</v>
      </c>
      <c r="BN20" s="139" t="s">
        <v>348</v>
      </c>
      <c r="BO20" s="429">
        <v>237</v>
      </c>
      <c r="BP20" s="413">
        <f t="shared" si="13"/>
        <v>846</v>
      </c>
      <c r="BQ20" s="412">
        <v>413</v>
      </c>
      <c r="BR20" s="412">
        <v>433</v>
      </c>
      <c r="BS20" s="431"/>
      <c r="BT20" s="415">
        <v>236</v>
      </c>
      <c r="BU20" s="413">
        <f t="shared" si="14"/>
        <v>826</v>
      </c>
      <c r="BV20" s="416">
        <v>402</v>
      </c>
      <c r="BW20" s="416">
        <v>424</v>
      </c>
      <c r="BX20" s="173"/>
      <c r="BY20" s="159">
        <f t="shared" si="15"/>
        <v>-2.36406619385343</v>
      </c>
      <c r="BZ20" s="159">
        <f t="shared" si="16"/>
        <v>-0.421940928270042</v>
      </c>
      <c r="CA20" s="139" t="s">
        <v>349</v>
      </c>
      <c r="CB20" s="419">
        <v>409</v>
      </c>
      <c r="CC20" s="410">
        <f t="shared" si="17"/>
        <v>989</v>
      </c>
      <c r="CD20" s="420">
        <v>495</v>
      </c>
      <c r="CE20" s="420">
        <v>494</v>
      </c>
      <c r="CF20" s="421"/>
      <c r="CG20" s="415">
        <v>608</v>
      </c>
      <c r="CH20" s="416">
        <f t="shared" si="18"/>
        <v>1594</v>
      </c>
      <c r="CI20" s="416">
        <v>785</v>
      </c>
      <c r="CJ20" s="416">
        <v>809</v>
      </c>
      <c r="CK20" s="166"/>
      <c r="CL20" s="159">
        <f t="shared" si="22"/>
        <v>61.1729019211325</v>
      </c>
      <c r="CM20" s="159">
        <f t="shared" si="19"/>
        <v>48.6552567237164</v>
      </c>
      <c r="CN20" s="167" t="s">
        <v>351</v>
      </c>
      <c r="CO20" s="432">
        <f aca="true" t="shared" si="35" ref="CO20:CW20">SUM(CO12:CO19)</f>
        <v>1656</v>
      </c>
      <c r="CP20" s="433">
        <f t="shared" si="35"/>
        <v>4110</v>
      </c>
      <c r="CQ20" s="433">
        <f t="shared" si="35"/>
        <v>1927</v>
      </c>
      <c r="CR20" s="433">
        <f t="shared" si="35"/>
        <v>2183</v>
      </c>
      <c r="CS20" s="426"/>
      <c r="CT20" s="434">
        <f t="shared" si="35"/>
        <v>1568</v>
      </c>
      <c r="CU20" s="433">
        <f t="shared" si="35"/>
        <v>3652</v>
      </c>
      <c r="CV20" s="433">
        <f t="shared" si="35"/>
        <v>1681</v>
      </c>
      <c r="CW20" s="433">
        <f t="shared" si="35"/>
        <v>1971</v>
      </c>
      <c r="CX20" s="174"/>
      <c r="CY20" s="169">
        <f t="shared" si="32"/>
        <v>-11.1435523114355</v>
      </c>
      <c r="CZ20" s="175">
        <f t="shared" si="33"/>
        <v>-5.31400966183575</v>
      </c>
    </row>
    <row r="21" spans="1:104" ht="15" customHeight="1">
      <c r="A21" s="155" t="s">
        <v>352</v>
      </c>
      <c r="B21" s="420">
        <v>760</v>
      </c>
      <c r="C21" s="410">
        <f t="shared" si="20"/>
        <v>1517</v>
      </c>
      <c r="D21" s="420">
        <v>823</v>
      </c>
      <c r="E21" s="420">
        <v>694</v>
      </c>
      <c r="F21" s="421"/>
      <c r="G21" s="415">
        <v>872</v>
      </c>
      <c r="H21" s="410">
        <f t="shared" si="0"/>
        <v>1897</v>
      </c>
      <c r="I21" s="416">
        <v>1028</v>
      </c>
      <c r="J21" s="416">
        <v>869</v>
      </c>
      <c r="K21" s="157"/>
      <c r="L21" s="158">
        <f t="shared" si="1"/>
        <v>25.049439683586</v>
      </c>
      <c r="M21" s="154">
        <f t="shared" si="2"/>
        <v>14.7368421052632</v>
      </c>
      <c r="N21" s="139" t="s">
        <v>353</v>
      </c>
      <c r="O21" s="429">
        <v>4</v>
      </c>
      <c r="P21" s="413">
        <f t="shared" si="3"/>
        <v>9</v>
      </c>
      <c r="Q21" s="412">
        <v>5</v>
      </c>
      <c r="R21" s="412">
        <v>4</v>
      </c>
      <c r="S21" s="414"/>
      <c r="T21" s="415">
        <v>7</v>
      </c>
      <c r="U21" s="413">
        <f t="shared" si="4"/>
        <v>12</v>
      </c>
      <c r="V21" s="416">
        <v>8</v>
      </c>
      <c r="W21" s="416">
        <v>4</v>
      </c>
      <c r="X21" s="173"/>
      <c r="Y21" s="159">
        <f t="shared" si="5"/>
        <v>33.3333333333333</v>
      </c>
      <c r="Z21" s="159">
        <f t="shared" si="6"/>
        <v>75</v>
      </c>
      <c r="AA21" s="139" t="s">
        <v>829</v>
      </c>
      <c r="AB21" s="419">
        <v>188</v>
      </c>
      <c r="AC21" s="410">
        <f t="shared" si="7"/>
        <v>570</v>
      </c>
      <c r="AD21" s="420">
        <v>291</v>
      </c>
      <c r="AE21" s="420">
        <v>279</v>
      </c>
      <c r="AF21" s="421"/>
      <c r="AG21" s="415">
        <v>196</v>
      </c>
      <c r="AH21" s="416">
        <f t="shared" si="8"/>
        <v>514</v>
      </c>
      <c r="AI21" s="416">
        <v>263</v>
      </c>
      <c r="AJ21" s="416">
        <v>251</v>
      </c>
      <c r="AK21" s="166"/>
      <c r="AL21" s="159">
        <f t="shared" si="23"/>
        <v>-9.82456140350877</v>
      </c>
      <c r="AM21" s="159">
        <f t="shared" si="9"/>
        <v>4.25531914893617</v>
      </c>
      <c r="AO21" s="106"/>
      <c r="AP21" s="106"/>
      <c r="AQ21" s="106"/>
      <c r="AR21" s="106"/>
      <c r="AS21" s="106"/>
      <c r="AT21" s="106"/>
      <c r="AU21" s="106"/>
      <c r="AV21" s="106"/>
      <c r="AW21" s="111"/>
      <c r="AX21" s="139"/>
      <c r="AY21" s="171"/>
      <c r="AZ21" s="171"/>
      <c r="BA21" s="155" t="s">
        <v>352</v>
      </c>
      <c r="BB21" s="420">
        <v>811</v>
      </c>
      <c r="BC21" s="410">
        <f t="shared" si="21"/>
        <v>1580</v>
      </c>
      <c r="BD21" s="420">
        <v>849</v>
      </c>
      <c r="BE21" s="420">
        <v>731</v>
      </c>
      <c r="BF21" s="421"/>
      <c r="BG21" s="415">
        <v>933</v>
      </c>
      <c r="BH21" s="410">
        <f t="shared" si="10"/>
        <v>1987</v>
      </c>
      <c r="BI21" s="416">
        <v>1070</v>
      </c>
      <c r="BJ21" s="416">
        <v>917</v>
      </c>
      <c r="BK21" s="157"/>
      <c r="BL21" s="158">
        <f t="shared" si="11"/>
        <v>25.7594936708861</v>
      </c>
      <c r="BM21" s="154">
        <f t="shared" si="12"/>
        <v>15.0431565967941</v>
      </c>
      <c r="BN21" s="139" t="s">
        <v>353</v>
      </c>
      <c r="BO21" s="429">
        <v>4</v>
      </c>
      <c r="BP21" s="413">
        <f t="shared" si="13"/>
        <v>9</v>
      </c>
      <c r="BQ21" s="412">
        <v>5</v>
      </c>
      <c r="BR21" s="412">
        <v>4</v>
      </c>
      <c r="BS21" s="414"/>
      <c r="BT21" s="415">
        <v>7</v>
      </c>
      <c r="BU21" s="413">
        <f t="shared" si="14"/>
        <v>12</v>
      </c>
      <c r="BV21" s="416">
        <v>8</v>
      </c>
      <c r="BW21" s="416">
        <v>4</v>
      </c>
      <c r="BX21" s="173"/>
      <c r="BY21" s="159">
        <f t="shared" si="15"/>
        <v>33.3333333333333</v>
      </c>
      <c r="BZ21" s="159">
        <f t="shared" si="16"/>
        <v>75</v>
      </c>
      <c r="CA21" s="139" t="s">
        <v>829</v>
      </c>
      <c r="CB21" s="419">
        <v>191</v>
      </c>
      <c r="CC21" s="410">
        <f t="shared" si="17"/>
        <v>573</v>
      </c>
      <c r="CD21" s="420">
        <v>291</v>
      </c>
      <c r="CE21" s="420">
        <v>282</v>
      </c>
      <c r="CF21" s="421"/>
      <c r="CG21" s="415">
        <v>197</v>
      </c>
      <c r="CH21" s="416">
        <f t="shared" si="18"/>
        <v>515</v>
      </c>
      <c r="CI21" s="416">
        <v>263</v>
      </c>
      <c r="CJ21" s="416">
        <v>252</v>
      </c>
      <c r="CK21" s="166"/>
      <c r="CL21" s="159">
        <f t="shared" si="22"/>
        <v>-10.1221640488656</v>
      </c>
      <c r="CM21" s="159">
        <f t="shared" si="19"/>
        <v>3.1413612565445</v>
      </c>
      <c r="CO21" s="106"/>
      <c r="CP21" s="106"/>
      <c r="CQ21" s="106"/>
      <c r="CR21" s="106"/>
      <c r="CS21" s="106"/>
      <c r="CT21" s="106"/>
      <c r="CU21" s="106"/>
      <c r="CV21" s="106"/>
      <c r="CW21" s="111"/>
      <c r="CX21" s="139"/>
      <c r="CY21" s="171"/>
      <c r="CZ21" s="171"/>
    </row>
    <row r="22" spans="1:104" ht="15" customHeight="1">
      <c r="A22" s="155" t="s">
        <v>354</v>
      </c>
      <c r="B22" s="420">
        <v>972</v>
      </c>
      <c r="C22" s="410">
        <f t="shared" si="20"/>
        <v>1762</v>
      </c>
      <c r="D22" s="420">
        <v>992</v>
      </c>
      <c r="E22" s="420">
        <v>770</v>
      </c>
      <c r="F22" s="421"/>
      <c r="G22" s="415">
        <v>1063</v>
      </c>
      <c r="H22" s="410">
        <f t="shared" si="0"/>
        <v>2156</v>
      </c>
      <c r="I22" s="416">
        <v>1170</v>
      </c>
      <c r="J22" s="416">
        <v>986</v>
      </c>
      <c r="K22" s="157"/>
      <c r="L22" s="158">
        <f t="shared" si="1"/>
        <v>22.360953461975</v>
      </c>
      <c r="M22" s="154">
        <f t="shared" si="2"/>
        <v>9.36213991769547</v>
      </c>
      <c r="N22" s="139" t="s">
        <v>355</v>
      </c>
      <c r="O22" s="429">
        <v>403</v>
      </c>
      <c r="P22" s="413">
        <f t="shared" si="3"/>
        <v>793</v>
      </c>
      <c r="Q22" s="412">
        <v>455</v>
      </c>
      <c r="R22" s="412">
        <v>338</v>
      </c>
      <c r="S22" s="414"/>
      <c r="T22" s="415">
        <v>376</v>
      </c>
      <c r="U22" s="413">
        <f t="shared" si="4"/>
        <v>850</v>
      </c>
      <c r="V22" s="416">
        <v>464</v>
      </c>
      <c r="W22" s="416">
        <v>386</v>
      </c>
      <c r="X22" s="176"/>
      <c r="Y22" s="159">
        <f t="shared" si="5"/>
        <v>7.18789407313997</v>
      </c>
      <c r="Z22" s="159">
        <f t="shared" si="6"/>
        <v>-6.69975186104218</v>
      </c>
      <c r="AA22" s="139" t="s">
        <v>830</v>
      </c>
      <c r="AB22" s="419">
        <v>130</v>
      </c>
      <c r="AC22" s="410">
        <f t="shared" si="7"/>
        <v>408</v>
      </c>
      <c r="AD22" s="420">
        <v>188</v>
      </c>
      <c r="AE22" s="420">
        <v>220</v>
      </c>
      <c r="AF22" s="421"/>
      <c r="AG22" s="415">
        <v>137</v>
      </c>
      <c r="AH22" s="416">
        <f t="shared" si="8"/>
        <v>368</v>
      </c>
      <c r="AI22" s="416">
        <v>163</v>
      </c>
      <c r="AJ22" s="416">
        <v>205</v>
      </c>
      <c r="AK22" s="166"/>
      <c r="AL22" s="159">
        <f t="shared" si="23"/>
        <v>-9.80392156862745</v>
      </c>
      <c r="AM22" s="159">
        <f t="shared" si="9"/>
        <v>5.38461538461539</v>
      </c>
      <c r="AN22" s="140" t="s">
        <v>112</v>
      </c>
      <c r="AO22" s="435">
        <v>117</v>
      </c>
      <c r="AP22" s="428">
        <f aca="true" t="shared" si="36" ref="AP22:AP33">AQ22+AR22</f>
        <v>295</v>
      </c>
      <c r="AQ22" s="436">
        <v>145</v>
      </c>
      <c r="AR22" s="436">
        <v>150</v>
      </c>
      <c r="AS22" s="421"/>
      <c r="AT22" s="422">
        <v>112</v>
      </c>
      <c r="AU22" s="423">
        <f aca="true" t="shared" si="37" ref="AU22:AU33">AV22+AW22</f>
        <v>260</v>
      </c>
      <c r="AV22" s="423">
        <v>127</v>
      </c>
      <c r="AW22" s="423">
        <v>133</v>
      </c>
      <c r="AX22" s="162"/>
      <c r="AY22" s="163">
        <f aca="true" t="shared" si="38" ref="AY22:AY29">ROUND((AU22-AP22)/AP22*100,100)</f>
        <v>-11.864406779661</v>
      </c>
      <c r="AZ22" s="154">
        <f aca="true" t="shared" si="39" ref="AZ22:AZ29">ROUND((AT22-AO22)/AO22*100,100)</f>
        <v>-4.27350427350427</v>
      </c>
      <c r="BA22" s="155" t="s">
        <v>354</v>
      </c>
      <c r="BB22" s="420">
        <v>1066</v>
      </c>
      <c r="BC22" s="410">
        <f t="shared" si="21"/>
        <v>1874</v>
      </c>
      <c r="BD22" s="420">
        <v>1047</v>
      </c>
      <c r="BE22" s="420">
        <v>827</v>
      </c>
      <c r="BF22" s="421"/>
      <c r="BG22" s="415">
        <v>1194</v>
      </c>
      <c r="BH22" s="410">
        <f t="shared" si="10"/>
        <v>2315</v>
      </c>
      <c r="BI22" s="416">
        <v>1245</v>
      </c>
      <c r="BJ22" s="416">
        <v>1070</v>
      </c>
      <c r="BK22" s="157"/>
      <c r="BL22" s="158">
        <f t="shared" si="11"/>
        <v>23.5325506937033</v>
      </c>
      <c r="BM22" s="154">
        <f t="shared" si="12"/>
        <v>12.0075046904315</v>
      </c>
      <c r="BN22" s="139" t="s">
        <v>355</v>
      </c>
      <c r="BO22" s="429">
        <v>414</v>
      </c>
      <c r="BP22" s="413">
        <f t="shared" si="13"/>
        <v>811</v>
      </c>
      <c r="BQ22" s="412">
        <v>462</v>
      </c>
      <c r="BR22" s="412">
        <v>349</v>
      </c>
      <c r="BS22" s="414"/>
      <c r="BT22" s="415">
        <v>387</v>
      </c>
      <c r="BU22" s="413">
        <f t="shared" si="14"/>
        <v>868</v>
      </c>
      <c r="BV22" s="416">
        <v>470</v>
      </c>
      <c r="BW22" s="416">
        <v>398</v>
      </c>
      <c r="BX22" s="176"/>
      <c r="BY22" s="159">
        <f t="shared" si="15"/>
        <v>7.02836004932182</v>
      </c>
      <c r="BZ22" s="159">
        <f t="shared" si="16"/>
        <v>-6.52173913043478</v>
      </c>
      <c r="CA22" s="139" t="s">
        <v>830</v>
      </c>
      <c r="CB22" s="419">
        <v>139</v>
      </c>
      <c r="CC22" s="410">
        <f t="shared" si="17"/>
        <v>417</v>
      </c>
      <c r="CD22" s="420">
        <v>197</v>
      </c>
      <c r="CE22" s="420">
        <v>220</v>
      </c>
      <c r="CF22" s="421"/>
      <c r="CG22" s="415">
        <v>145</v>
      </c>
      <c r="CH22" s="416">
        <f t="shared" si="18"/>
        <v>376</v>
      </c>
      <c r="CI22" s="416">
        <v>171</v>
      </c>
      <c r="CJ22" s="416">
        <v>205</v>
      </c>
      <c r="CK22" s="166"/>
      <c r="CL22" s="159">
        <f t="shared" si="22"/>
        <v>-9.83213429256595</v>
      </c>
      <c r="CM22" s="159">
        <f t="shared" si="19"/>
        <v>4.31654676258993</v>
      </c>
      <c r="CN22" s="140" t="s">
        <v>356</v>
      </c>
      <c r="CO22" s="435">
        <v>117</v>
      </c>
      <c r="CP22" s="428">
        <f aca="true" t="shared" si="40" ref="CP22:CP35">CQ22+CR22</f>
        <v>295</v>
      </c>
      <c r="CQ22" s="436">
        <v>145</v>
      </c>
      <c r="CR22" s="436">
        <v>150</v>
      </c>
      <c r="CS22" s="421"/>
      <c r="CT22" s="422">
        <v>113</v>
      </c>
      <c r="CU22" s="423">
        <f aca="true" t="shared" si="41" ref="CU22:CU33">CV22+CW22</f>
        <v>261</v>
      </c>
      <c r="CV22" s="423">
        <v>128</v>
      </c>
      <c r="CW22" s="423">
        <v>133</v>
      </c>
      <c r="CX22" s="162"/>
      <c r="CY22" s="163">
        <f aca="true" t="shared" si="42" ref="CY22:CY29">ROUND((CU22-CP22)/CP22*100,100)</f>
        <v>-11.5254237288136</v>
      </c>
      <c r="CZ22" s="154">
        <f aca="true" t="shared" si="43" ref="CZ22:CZ29">ROUND((CT22-CO22)/CO22*100,100)</f>
        <v>-3.41880341880342</v>
      </c>
    </row>
    <row r="23" spans="1:104" ht="15" customHeight="1">
      <c r="A23" s="155" t="s">
        <v>357</v>
      </c>
      <c r="B23" s="420">
        <v>722</v>
      </c>
      <c r="C23" s="410">
        <f t="shared" si="20"/>
        <v>1936</v>
      </c>
      <c r="D23" s="420">
        <v>960</v>
      </c>
      <c r="E23" s="420">
        <v>976</v>
      </c>
      <c r="F23" s="421"/>
      <c r="G23" s="415">
        <v>760</v>
      </c>
      <c r="H23" s="410">
        <f t="shared" si="0"/>
        <v>1935</v>
      </c>
      <c r="I23" s="416">
        <v>966</v>
      </c>
      <c r="J23" s="416">
        <v>969</v>
      </c>
      <c r="K23" s="157"/>
      <c r="L23" s="158">
        <f t="shared" si="1"/>
        <v>-0.0516528925619835</v>
      </c>
      <c r="M23" s="154">
        <f t="shared" si="2"/>
        <v>5.26315789473684</v>
      </c>
      <c r="N23" s="139" t="s">
        <v>358</v>
      </c>
      <c r="O23" s="429">
        <v>537</v>
      </c>
      <c r="P23" s="413">
        <f t="shared" si="3"/>
        <v>1305</v>
      </c>
      <c r="Q23" s="412">
        <v>659</v>
      </c>
      <c r="R23" s="412">
        <v>646</v>
      </c>
      <c r="S23" s="414"/>
      <c r="T23" s="415">
        <v>579</v>
      </c>
      <c r="U23" s="413">
        <f t="shared" si="4"/>
        <v>1337</v>
      </c>
      <c r="V23" s="416">
        <v>677</v>
      </c>
      <c r="W23" s="416">
        <v>660</v>
      </c>
      <c r="X23" s="176"/>
      <c r="Y23" s="159">
        <f t="shared" si="5"/>
        <v>2.45210727969349</v>
      </c>
      <c r="Z23" s="159">
        <f t="shared" si="6"/>
        <v>7.82122905027933</v>
      </c>
      <c r="AA23" s="139" t="s">
        <v>831</v>
      </c>
      <c r="AB23" s="419">
        <v>277</v>
      </c>
      <c r="AC23" s="410">
        <f t="shared" si="7"/>
        <v>879</v>
      </c>
      <c r="AD23" s="420">
        <v>421</v>
      </c>
      <c r="AE23" s="420">
        <v>458</v>
      </c>
      <c r="AF23" s="421"/>
      <c r="AG23" s="415">
        <v>279</v>
      </c>
      <c r="AH23" s="416">
        <f t="shared" si="8"/>
        <v>780</v>
      </c>
      <c r="AI23" s="416">
        <v>380</v>
      </c>
      <c r="AJ23" s="416">
        <v>400</v>
      </c>
      <c r="AK23" s="166"/>
      <c r="AL23" s="159">
        <f t="shared" si="23"/>
        <v>-11.2627986348123</v>
      </c>
      <c r="AM23" s="159">
        <f t="shared" si="9"/>
        <v>0.72202166064982</v>
      </c>
      <c r="AN23" s="140" t="s">
        <v>359</v>
      </c>
      <c r="AO23" s="435">
        <v>233</v>
      </c>
      <c r="AP23" s="428">
        <f t="shared" si="36"/>
        <v>605</v>
      </c>
      <c r="AQ23" s="436">
        <v>289</v>
      </c>
      <c r="AR23" s="436">
        <v>316</v>
      </c>
      <c r="AS23" s="421"/>
      <c r="AT23" s="422">
        <v>239</v>
      </c>
      <c r="AU23" s="423">
        <f t="shared" si="37"/>
        <v>568</v>
      </c>
      <c r="AV23" s="423">
        <v>277</v>
      </c>
      <c r="AW23" s="423">
        <v>291</v>
      </c>
      <c r="AX23" s="162"/>
      <c r="AY23" s="163">
        <f t="shared" si="38"/>
        <v>-6.11570247933884</v>
      </c>
      <c r="AZ23" s="154">
        <f t="shared" si="39"/>
        <v>2.57510729613734</v>
      </c>
      <c r="BA23" s="155" t="s">
        <v>357</v>
      </c>
      <c r="BB23" s="420">
        <v>733</v>
      </c>
      <c r="BC23" s="410">
        <f t="shared" si="21"/>
        <v>1958</v>
      </c>
      <c r="BD23" s="420">
        <v>968</v>
      </c>
      <c r="BE23" s="420">
        <v>990</v>
      </c>
      <c r="BF23" s="421"/>
      <c r="BG23" s="415">
        <v>773</v>
      </c>
      <c r="BH23" s="410">
        <f t="shared" si="10"/>
        <v>1962</v>
      </c>
      <c r="BI23" s="416">
        <v>977</v>
      </c>
      <c r="BJ23" s="416">
        <v>985</v>
      </c>
      <c r="BK23" s="157"/>
      <c r="BL23" s="158">
        <f t="shared" si="11"/>
        <v>0.204290091930541</v>
      </c>
      <c r="BM23" s="154">
        <f t="shared" si="12"/>
        <v>5.45702592087312</v>
      </c>
      <c r="BN23" s="139" t="s">
        <v>358</v>
      </c>
      <c r="BO23" s="429">
        <v>552</v>
      </c>
      <c r="BP23" s="413">
        <f t="shared" si="13"/>
        <v>1332</v>
      </c>
      <c r="BQ23" s="412">
        <v>674</v>
      </c>
      <c r="BR23" s="412">
        <v>658</v>
      </c>
      <c r="BS23" s="414"/>
      <c r="BT23" s="415">
        <v>597</v>
      </c>
      <c r="BU23" s="413">
        <f t="shared" si="14"/>
        <v>1366</v>
      </c>
      <c r="BV23" s="416">
        <v>690</v>
      </c>
      <c r="BW23" s="416">
        <v>676</v>
      </c>
      <c r="BX23" s="176"/>
      <c r="BY23" s="159">
        <f t="shared" si="15"/>
        <v>2.55255255255255</v>
      </c>
      <c r="BZ23" s="159">
        <f t="shared" si="16"/>
        <v>8.15217391304348</v>
      </c>
      <c r="CA23" s="139" t="s">
        <v>831</v>
      </c>
      <c r="CB23" s="419">
        <v>279</v>
      </c>
      <c r="CC23" s="410">
        <f t="shared" si="17"/>
        <v>881</v>
      </c>
      <c r="CD23" s="420">
        <v>422</v>
      </c>
      <c r="CE23" s="420">
        <v>459</v>
      </c>
      <c r="CF23" s="421"/>
      <c r="CG23" s="415">
        <v>281</v>
      </c>
      <c r="CH23" s="416">
        <f t="shared" si="18"/>
        <v>782</v>
      </c>
      <c r="CI23" s="416">
        <v>380</v>
      </c>
      <c r="CJ23" s="416">
        <v>402</v>
      </c>
      <c r="CK23" s="166"/>
      <c r="CL23" s="159">
        <f t="shared" si="22"/>
        <v>-11.2372304199773</v>
      </c>
      <c r="CM23" s="159">
        <f t="shared" si="19"/>
        <v>0.716845878136201</v>
      </c>
      <c r="CN23" s="140" t="s">
        <v>360</v>
      </c>
      <c r="CO23" s="435">
        <v>242</v>
      </c>
      <c r="CP23" s="428">
        <f t="shared" si="40"/>
        <v>614</v>
      </c>
      <c r="CQ23" s="436">
        <v>289</v>
      </c>
      <c r="CR23" s="436">
        <v>325</v>
      </c>
      <c r="CS23" s="421"/>
      <c r="CT23" s="422">
        <v>256</v>
      </c>
      <c r="CU23" s="423">
        <f t="shared" si="41"/>
        <v>585</v>
      </c>
      <c r="CV23" s="423">
        <v>277</v>
      </c>
      <c r="CW23" s="423">
        <v>308</v>
      </c>
      <c r="CX23" s="162"/>
      <c r="CY23" s="163">
        <f t="shared" si="42"/>
        <v>-4.72312703583062</v>
      </c>
      <c r="CZ23" s="154">
        <f t="shared" si="43"/>
        <v>5.78512396694215</v>
      </c>
    </row>
    <row r="24" spans="1:104" ht="15" customHeight="1">
      <c r="A24" s="155" t="s">
        <v>361</v>
      </c>
      <c r="B24" s="420">
        <v>5472</v>
      </c>
      <c r="C24" s="410">
        <f t="shared" si="20"/>
        <v>12485</v>
      </c>
      <c r="D24" s="420">
        <v>6434</v>
      </c>
      <c r="E24" s="420">
        <v>6051</v>
      </c>
      <c r="F24" s="421"/>
      <c r="G24" s="415">
        <v>6018</v>
      </c>
      <c r="H24" s="410">
        <f t="shared" si="0"/>
        <v>14146</v>
      </c>
      <c r="I24" s="416">
        <v>7292</v>
      </c>
      <c r="J24" s="416">
        <v>6854</v>
      </c>
      <c r="K24" s="157"/>
      <c r="L24" s="158">
        <f t="shared" si="1"/>
        <v>13.3039647577093</v>
      </c>
      <c r="M24" s="154">
        <f t="shared" si="2"/>
        <v>9.9780701754386</v>
      </c>
      <c r="N24" s="139" t="s">
        <v>362</v>
      </c>
      <c r="O24" s="429">
        <v>157</v>
      </c>
      <c r="P24" s="413">
        <f t="shared" si="3"/>
        <v>487</v>
      </c>
      <c r="Q24" s="412">
        <v>251</v>
      </c>
      <c r="R24" s="412">
        <v>236</v>
      </c>
      <c r="S24" s="437"/>
      <c r="T24" s="415">
        <v>164</v>
      </c>
      <c r="U24" s="413">
        <f t="shared" si="4"/>
        <v>501</v>
      </c>
      <c r="V24" s="416">
        <v>256</v>
      </c>
      <c r="W24" s="416">
        <v>245</v>
      </c>
      <c r="X24" s="176"/>
      <c r="Y24" s="159">
        <f t="shared" si="5"/>
        <v>2.87474332648871</v>
      </c>
      <c r="Z24" s="159">
        <f t="shared" si="6"/>
        <v>4.45859872611465</v>
      </c>
      <c r="AA24" s="178" t="s">
        <v>832</v>
      </c>
      <c r="AB24" s="419">
        <v>380</v>
      </c>
      <c r="AC24" s="410">
        <f t="shared" si="7"/>
        <v>1191</v>
      </c>
      <c r="AD24" s="420">
        <v>577</v>
      </c>
      <c r="AE24" s="420">
        <v>614</v>
      </c>
      <c r="AF24" s="421"/>
      <c r="AG24" s="415">
        <v>467</v>
      </c>
      <c r="AH24" s="416">
        <f t="shared" si="8"/>
        <v>1371</v>
      </c>
      <c r="AI24" s="416">
        <v>673</v>
      </c>
      <c r="AJ24" s="416">
        <v>698</v>
      </c>
      <c r="AK24" s="166"/>
      <c r="AL24" s="159">
        <f t="shared" si="23"/>
        <v>15.1133501259446</v>
      </c>
      <c r="AM24" s="159">
        <f t="shared" si="9"/>
        <v>22.8947368421053</v>
      </c>
      <c r="AN24" s="140" t="s">
        <v>363</v>
      </c>
      <c r="AO24" s="435">
        <v>68</v>
      </c>
      <c r="AP24" s="428">
        <f t="shared" si="36"/>
        <v>200</v>
      </c>
      <c r="AQ24" s="436">
        <v>102</v>
      </c>
      <c r="AR24" s="436">
        <v>98</v>
      </c>
      <c r="AS24" s="421"/>
      <c r="AT24" s="422">
        <v>69</v>
      </c>
      <c r="AU24" s="423">
        <f t="shared" si="37"/>
        <v>178</v>
      </c>
      <c r="AV24" s="423">
        <v>83</v>
      </c>
      <c r="AW24" s="423">
        <v>95</v>
      </c>
      <c r="AX24" s="162"/>
      <c r="AY24" s="163">
        <f t="shared" si="38"/>
        <v>-11</v>
      </c>
      <c r="AZ24" s="154">
        <f t="shared" si="39"/>
        <v>1.47058823529412</v>
      </c>
      <c r="BA24" s="155" t="s">
        <v>361</v>
      </c>
      <c r="BB24" s="420">
        <v>5745</v>
      </c>
      <c r="BC24" s="410">
        <f t="shared" si="21"/>
        <v>12837</v>
      </c>
      <c r="BD24" s="420">
        <v>6594</v>
      </c>
      <c r="BE24" s="420">
        <v>6243</v>
      </c>
      <c r="BF24" s="421"/>
      <c r="BG24" s="415">
        <v>6415</v>
      </c>
      <c r="BH24" s="410">
        <f t="shared" si="10"/>
        <v>14714</v>
      </c>
      <c r="BI24" s="416">
        <v>7563</v>
      </c>
      <c r="BJ24" s="416">
        <v>7151</v>
      </c>
      <c r="BK24" s="157"/>
      <c r="BL24" s="158">
        <f t="shared" si="11"/>
        <v>14.6217963698684</v>
      </c>
      <c r="BM24" s="154">
        <f t="shared" si="12"/>
        <v>11.6623150565709</v>
      </c>
      <c r="BN24" s="139" t="s">
        <v>362</v>
      </c>
      <c r="BO24" s="429">
        <v>160</v>
      </c>
      <c r="BP24" s="413">
        <f t="shared" si="13"/>
        <v>490</v>
      </c>
      <c r="BQ24" s="412">
        <v>253</v>
      </c>
      <c r="BR24" s="412">
        <v>237</v>
      </c>
      <c r="BS24" s="437"/>
      <c r="BT24" s="415">
        <v>167</v>
      </c>
      <c r="BU24" s="413">
        <f t="shared" si="14"/>
        <v>506</v>
      </c>
      <c r="BV24" s="416">
        <v>258</v>
      </c>
      <c r="BW24" s="416">
        <v>248</v>
      </c>
      <c r="BX24" s="176"/>
      <c r="BY24" s="159">
        <f t="shared" si="15"/>
        <v>3.26530612244898</v>
      </c>
      <c r="BZ24" s="159">
        <f t="shared" si="16"/>
        <v>4.375</v>
      </c>
      <c r="CA24" s="178" t="s">
        <v>832</v>
      </c>
      <c r="CB24" s="419">
        <v>382</v>
      </c>
      <c r="CC24" s="410">
        <f t="shared" si="17"/>
        <v>1193</v>
      </c>
      <c r="CD24" s="420">
        <v>578</v>
      </c>
      <c r="CE24" s="420">
        <v>615</v>
      </c>
      <c r="CF24" s="421"/>
      <c r="CG24" s="415">
        <v>472</v>
      </c>
      <c r="CH24" s="416">
        <f t="shared" si="18"/>
        <v>1377</v>
      </c>
      <c r="CI24" s="416">
        <v>674</v>
      </c>
      <c r="CJ24" s="416">
        <v>703</v>
      </c>
      <c r="CK24" s="166"/>
      <c r="CL24" s="159">
        <f t="shared" si="22"/>
        <v>15.4233025984912</v>
      </c>
      <c r="CM24" s="159">
        <f t="shared" si="19"/>
        <v>23.5602094240838</v>
      </c>
      <c r="CN24" s="140" t="s">
        <v>364</v>
      </c>
      <c r="CO24" s="435">
        <v>68</v>
      </c>
      <c r="CP24" s="428">
        <f t="shared" si="40"/>
        <v>200</v>
      </c>
      <c r="CQ24" s="436">
        <v>102</v>
      </c>
      <c r="CR24" s="436">
        <v>98</v>
      </c>
      <c r="CS24" s="421"/>
      <c r="CT24" s="422">
        <v>69</v>
      </c>
      <c r="CU24" s="423">
        <f t="shared" si="41"/>
        <v>178</v>
      </c>
      <c r="CV24" s="423">
        <v>83</v>
      </c>
      <c r="CW24" s="423">
        <v>95</v>
      </c>
      <c r="CX24" s="162"/>
      <c r="CY24" s="163">
        <f t="shared" si="42"/>
        <v>-11</v>
      </c>
      <c r="CZ24" s="154">
        <f t="shared" si="43"/>
        <v>1.47058823529412</v>
      </c>
    </row>
    <row r="25" spans="1:104" ht="15" customHeight="1">
      <c r="A25" s="155" t="s">
        <v>365</v>
      </c>
      <c r="B25" s="420">
        <v>1041</v>
      </c>
      <c r="C25" s="410">
        <f t="shared" si="20"/>
        <v>2319</v>
      </c>
      <c r="D25" s="420">
        <v>1194</v>
      </c>
      <c r="E25" s="420">
        <v>1125</v>
      </c>
      <c r="F25" s="421"/>
      <c r="G25" s="415">
        <v>1130</v>
      </c>
      <c r="H25" s="410">
        <f t="shared" si="0"/>
        <v>2531</v>
      </c>
      <c r="I25" s="416">
        <v>1273</v>
      </c>
      <c r="J25" s="416">
        <v>1258</v>
      </c>
      <c r="K25" s="157"/>
      <c r="L25" s="158">
        <f t="shared" si="1"/>
        <v>9.14187149633463</v>
      </c>
      <c r="M25" s="154">
        <f t="shared" si="2"/>
        <v>8.54947166186359</v>
      </c>
      <c r="N25" s="139" t="s">
        <v>366</v>
      </c>
      <c r="O25" s="429">
        <v>55</v>
      </c>
      <c r="P25" s="413">
        <f t="shared" si="3"/>
        <v>175</v>
      </c>
      <c r="Q25" s="412">
        <v>88</v>
      </c>
      <c r="R25" s="412">
        <v>87</v>
      </c>
      <c r="S25" s="437"/>
      <c r="T25" s="415">
        <v>51</v>
      </c>
      <c r="U25" s="413">
        <f t="shared" si="4"/>
        <v>166</v>
      </c>
      <c r="V25" s="416">
        <v>80</v>
      </c>
      <c r="W25" s="416">
        <v>86</v>
      </c>
      <c r="X25" s="176"/>
      <c r="Y25" s="159">
        <f t="shared" si="5"/>
        <v>-5.14285714285714</v>
      </c>
      <c r="Z25" s="159">
        <f t="shared" si="6"/>
        <v>-7.27272727272727</v>
      </c>
      <c r="AA25" s="178" t="s">
        <v>833</v>
      </c>
      <c r="AB25" s="419">
        <v>279</v>
      </c>
      <c r="AC25" s="410">
        <f t="shared" si="7"/>
        <v>798</v>
      </c>
      <c r="AD25" s="420">
        <v>421</v>
      </c>
      <c r="AE25" s="420">
        <v>377</v>
      </c>
      <c r="AF25" s="421"/>
      <c r="AG25" s="415">
        <v>248</v>
      </c>
      <c r="AH25" s="416">
        <f t="shared" si="8"/>
        <v>664</v>
      </c>
      <c r="AI25" s="416">
        <v>336</v>
      </c>
      <c r="AJ25" s="416">
        <v>328</v>
      </c>
      <c r="AK25" s="166"/>
      <c r="AL25" s="159">
        <f t="shared" si="23"/>
        <v>-16.7919799498747</v>
      </c>
      <c r="AM25" s="159">
        <f t="shared" si="9"/>
        <v>-11.1111111111111</v>
      </c>
      <c r="AN25" s="140" t="s">
        <v>367</v>
      </c>
      <c r="AO25" s="435">
        <v>196</v>
      </c>
      <c r="AP25" s="428">
        <f t="shared" si="36"/>
        <v>482</v>
      </c>
      <c r="AQ25" s="436">
        <v>216</v>
      </c>
      <c r="AR25" s="436">
        <v>266</v>
      </c>
      <c r="AS25" s="421"/>
      <c r="AT25" s="422">
        <v>187</v>
      </c>
      <c r="AU25" s="423">
        <f t="shared" si="37"/>
        <v>415</v>
      </c>
      <c r="AV25" s="423">
        <v>182</v>
      </c>
      <c r="AW25" s="423">
        <v>233</v>
      </c>
      <c r="AX25" s="162"/>
      <c r="AY25" s="163">
        <f t="shared" si="38"/>
        <v>-13.9004149377593</v>
      </c>
      <c r="AZ25" s="154">
        <f t="shared" si="39"/>
        <v>-4.59183673469388</v>
      </c>
      <c r="BA25" s="155" t="s">
        <v>365</v>
      </c>
      <c r="BB25" s="420">
        <v>1107</v>
      </c>
      <c r="BC25" s="410">
        <f t="shared" si="21"/>
        <v>2461</v>
      </c>
      <c r="BD25" s="420">
        <v>1257</v>
      </c>
      <c r="BE25" s="420">
        <v>1204</v>
      </c>
      <c r="BF25" s="421"/>
      <c r="BG25" s="415">
        <v>1210</v>
      </c>
      <c r="BH25" s="410">
        <f t="shared" si="10"/>
        <v>2676</v>
      </c>
      <c r="BI25" s="416">
        <v>1331</v>
      </c>
      <c r="BJ25" s="416">
        <v>1345</v>
      </c>
      <c r="BK25" s="157"/>
      <c r="BL25" s="158">
        <f t="shared" si="11"/>
        <v>8.73628606257619</v>
      </c>
      <c r="BM25" s="154">
        <f t="shared" si="12"/>
        <v>9.30442637759711</v>
      </c>
      <c r="BN25" s="139" t="s">
        <v>366</v>
      </c>
      <c r="BO25" s="429">
        <v>56</v>
      </c>
      <c r="BP25" s="413">
        <f t="shared" si="13"/>
        <v>176</v>
      </c>
      <c r="BQ25" s="412">
        <v>88</v>
      </c>
      <c r="BR25" s="412">
        <v>88</v>
      </c>
      <c r="BS25" s="437"/>
      <c r="BT25" s="415">
        <v>51</v>
      </c>
      <c r="BU25" s="413">
        <f t="shared" si="14"/>
        <v>166</v>
      </c>
      <c r="BV25" s="416">
        <v>80</v>
      </c>
      <c r="BW25" s="416">
        <v>86</v>
      </c>
      <c r="BX25" s="176"/>
      <c r="BY25" s="159">
        <f t="shared" si="15"/>
        <v>-5.68181818181818</v>
      </c>
      <c r="BZ25" s="159">
        <f t="shared" si="16"/>
        <v>-8.92857142857143</v>
      </c>
      <c r="CA25" s="178" t="s">
        <v>833</v>
      </c>
      <c r="CB25" s="419">
        <v>284</v>
      </c>
      <c r="CC25" s="410">
        <f t="shared" si="17"/>
        <v>810</v>
      </c>
      <c r="CD25" s="420">
        <v>429</v>
      </c>
      <c r="CE25" s="420">
        <v>381</v>
      </c>
      <c r="CF25" s="421"/>
      <c r="CG25" s="415">
        <v>254</v>
      </c>
      <c r="CH25" s="416">
        <f t="shared" si="18"/>
        <v>674</v>
      </c>
      <c r="CI25" s="416">
        <v>342</v>
      </c>
      <c r="CJ25" s="416">
        <v>332</v>
      </c>
      <c r="CK25" s="166"/>
      <c r="CL25" s="159">
        <f t="shared" si="22"/>
        <v>-16.7901234567901</v>
      </c>
      <c r="CM25" s="159">
        <f t="shared" si="19"/>
        <v>-10.5633802816901</v>
      </c>
      <c r="CN25" s="140" t="s">
        <v>368</v>
      </c>
      <c r="CO25" s="435">
        <v>198</v>
      </c>
      <c r="CP25" s="428">
        <f t="shared" si="40"/>
        <v>486</v>
      </c>
      <c r="CQ25" s="436">
        <v>217</v>
      </c>
      <c r="CR25" s="436">
        <v>269</v>
      </c>
      <c r="CS25" s="421"/>
      <c r="CT25" s="422">
        <v>189</v>
      </c>
      <c r="CU25" s="423">
        <f t="shared" si="41"/>
        <v>420</v>
      </c>
      <c r="CV25" s="423">
        <v>185</v>
      </c>
      <c r="CW25" s="423">
        <v>235</v>
      </c>
      <c r="CX25" s="162"/>
      <c r="CY25" s="163">
        <f t="shared" si="42"/>
        <v>-13.5802469135802</v>
      </c>
      <c r="CZ25" s="154">
        <f t="shared" si="43"/>
        <v>-4.54545454545455</v>
      </c>
    </row>
    <row r="26" spans="1:104" ht="15" customHeight="1">
      <c r="A26" s="155" t="s">
        <v>369</v>
      </c>
      <c r="B26" s="420">
        <v>2486</v>
      </c>
      <c r="C26" s="410">
        <f t="shared" si="20"/>
        <v>4975</v>
      </c>
      <c r="D26" s="420">
        <v>2796</v>
      </c>
      <c r="E26" s="420">
        <v>2179</v>
      </c>
      <c r="F26" s="421"/>
      <c r="G26" s="415">
        <v>2582</v>
      </c>
      <c r="H26" s="410">
        <f t="shared" si="0"/>
        <v>5490</v>
      </c>
      <c r="I26" s="416">
        <v>2957</v>
      </c>
      <c r="J26" s="416">
        <v>2533</v>
      </c>
      <c r="K26" s="157"/>
      <c r="L26" s="158">
        <f t="shared" si="1"/>
        <v>10.3517587939699</v>
      </c>
      <c r="M26" s="154">
        <f t="shared" si="2"/>
        <v>3.86162510056315</v>
      </c>
      <c r="N26" s="139" t="s">
        <v>370</v>
      </c>
      <c r="O26" s="429">
        <v>132</v>
      </c>
      <c r="P26" s="413">
        <f t="shared" si="3"/>
        <v>326</v>
      </c>
      <c r="Q26" s="412">
        <v>163</v>
      </c>
      <c r="R26" s="412">
        <v>163</v>
      </c>
      <c r="S26" s="437"/>
      <c r="T26" s="415">
        <v>134</v>
      </c>
      <c r="U26" s="413">
        <f t="shared" si="4"/>
        <v>318</v>
      </c>
      <c r="V26" s="416">
        <v>161</v>
      </c>
      <c r="W26" s="416">
        <v>157</v>
      </c>
      <c r="X26" s="176"/>
      <c r="Y26" s="159">
        <f t="shared" si="5"/>
        <v>-2.45398773006135</v>
      </c>
      <c r="Z26" s="159">
        <f t="shared" si="6"/>
        <v>1.51515151515152</v>
      </c>
      <c r="AA26" s="178" t="s">
        <v>834</v>
      </c>
      <c r="AB26" s="419">
        <v>169</v>
      </c>
      <c r="AC26" s="410">
        <f t="shared" si="7"/>
        <v>578</v>
      </c>
      <c r="AD26" s="420">
        <v>301</v>
      </c>
      <c r="AE26" s="420">
        <v>277</v>
      </c>
      <c r="AF26" s="421"/>
      <c r="AG26" s="415">
        <v>172</v>
      </c>
      <c r="AH26" s="416">
        <f t="shared" si="8"/>
        <v>525</v>
      </c>
      <c r="AI26" s="416">
        <v>262</v>
      </c>
      <c r="AJ26" s="416">
        <v>263</v>
      </c>
      <c r="AK26" s="166"/>
      <c r="AL26" s="159">
        <f t="shared" si="23"/>
        <v>-9.16955017301038</v>
      </c>
      <c r="AM26" s="159">
        <f t="shared" si="9"/>
        <v>1.77514792899408</v>
      </c>
      <c r="AN26" s="140" t="s">
        <v>136</v>
      </c>
      <c r="AO26" s="435">
        <v>146</v>
      </c>
      <c r="AP26" s="428">
        <f t="shared" si="36"/>
        <v>323</v>
      </c>
      <c r="AQ26" s="436">
        <v>143</v>
      </c>
      <c r="AR26" s="436">
        <v>180</v>
      </c>
      <c r="AS26" s="421"/>
      <c r="AT26" s="422">
        <v>133</v>
      </c>
      <c r="AU26" s="423">
        <f t="shared" si="37"/>
        <v>299</v>
      </c>
      <c r="AV26" s="423">
        <v>137</v>
      </c>
      <c r="AW26" s="423">
        <v>162</v>
      </c>
      <c r="AX26" s="162"/>
      <c r="AY26" s="163">
        <f t="shared" si="38"/>
        <v>-7.43034055727554</v>
      </c>
      <c r="AZ26" s="154">
        <f t="shared" si="39"/>
        <v>-8.9041095890411</v>
      </c>
      <c r="BA26" s="155" t="s">
        <v>369</v>
      </c>
      <c r="BB26" s="420">
        <v>2586</v>
      </c>
      <c r="BC26" s="410">
        <f t="shared" si="21"/>
        <v>5098</v>
      </c>
      <c r="BD26" s="420">
        <v>2858</v>
      </c>
      <c r="BE26" s="420">
        <v>2240</v>
      </c>
      <c r="BF26" s="421"/>
      <c r="BG26" s="415">
        <v>2663</v>
      </c>
      <c r="BH26" s="410">
        <f t="shared" si="10"/>
        <v>5604</v>
      </c>
      <c r="BI26" s="416">
        <v>3017</v>
      </c>
      <c r="BJ26" s="416">
        <v>2587</v>
      </c>
      <c r="BK26" s="157"/>
      <c r="BL26" s="158">
        <f t="shared" si="11"/>
        <v>9.92546096508435</v>
      </c>
      <c r="BM26" s="154">
        <f t="shared" si="12"/>
        <v>2.97757153905646</v>
      </c>
      <c r="BN26" s="139" t="s">
        <v>370</v>
      </c>
      <c r="BO26" s="429">
        <v>136</v>
      </c>
      <c r="BP26" s="413">
        <f t="shared" si="13"/>
        <v>332</v>
      </c>
      <c r="BQ26" s="412">
        <v>166</v>
      </c>
      <c r="BR26" s="412">
        <v>166</v>
      </c>
      <c r="BS26" s="437"/>
      <c r="BT26" s="415">
        <v>140</v>
      </c>
      <c r="BU26" s="413">
        <f t="shared" si="14"/>
        <v>331</v>
      </c>
      <c r="BV26" s="416">
        <v>169</v>
      </c>
      <c r="BW26" s="416">
        <v>162</v>
      </c>
      <c r="BX26" s="176"/>
      <c r="BY26" s="159">
        <f t="shared" si="15"/>
        <v>-0.301204819277108</v>
      </c>
      <c r="BZ26" s="159">
        <f t="shared" si="16"/>
        <v>2.94117647058824</v>
      </c>
      <c r="CA26" s="178" t="s">
        <v>834</v>
      </c>
      <c r="CB26" s="419">
        <v>170</v>
      </c>
      <c r="CC26" s="410">
        <f t="shared" si="17"/>
        <v>582</v>
      </c>
      <c r="CD26" s="420">
        <v>304</v>
      </c>
      <c r="CE26" s="420">
        <v>278</v>
      </c>
      <c r="CF26" s="421"/>
      <c r="CG26" s="415">
        <v>173</v>
      </c>
      <c r="CH26" s="416">
        <f t="shared" si="18"/>
        <v>529</v>
      </c>
      <c r="CI26" s="416">
        <v>265</v>
      </c>
      <c r="CJ26" s="416">
        <v>264</v>
      </c>
      <c r="CK26" s="166"/>
      <c r="CL26" s="159">
        <f t="shared" si="22"/>
        <v>-9.10652920962199</v>
      </c>
      <c r="CM26" s="159">
        <f t="shared" si="19"/>
        <v>1.76470588235294</v>
      </c>
      <c r="CN26" s="140" t="s">
        <v>371</v>
      </c>
      <c r="CO26" s="435">
        <v>147</v>
      </c>
      <c r="CP26" s="428">
        <f t="shared" si="40"/>
        <v>324</v>
      </c>
      <c r="CQ26" s="436">
        <v>143</v>
      </c>
      <c r="CR26" s="436">
        <v>181</v>
      </c>
      <c r="CS26" s="421"/>
      <c r="CT26" s="422">
        <v>135</v>
      </c>
      <c r="CU26" s="423">
        <f t="shared" si="41"/>
        <v>303</v>
      </c>
      <c r="CV26" s="423">
        <v>139</v>
      </c>
      <c r="CW26" s="423">
        <v>164</v>
      </c>
      <c r="CX26" s="162"/>
      <c r="CY26" s="163">
        <f t="shared" si="42"/>
        <v>-6.48148148148148</v>
      </c>
      <c r="CZ26" s="154">
        <f t="shared" si="43"/>
        <v>-8.16326530612245</v>
      </c>
    </row>
    <row r="27" spans="1:104" ht="15" customHeight="1">
      <c r="A27" s="155" t="s">
        <v>372</v>
      </c>
      <c r="B27" s="420">
        <v>483</v>
      </c>
      <c r="C27" s="410">
        <f t="shared" si="20"/>
        <v>1095</v>
      </c>
      <c r="D27" s="420">
        <v>548</v>
      </c>
      <c r="E27" s="420">
        <v>547</v>
      </c>
      <c r="F27" s="421"/>
      <c r="G27" s="415">
        <v>477</v>
      </c>
      <c r="H27" s="410">
        <f t="shared" si="0"/>
        <v>1035</v>
      </c>
      <c r="I27" s="416">
        <v>512</v>
      </c>
      <c r="J27" s="416">
        <v>523</v>
      </c>
      <c r="K27" s="157"/>
      <c r="L27" s="158">
        <f t="shared" si="1"/>
        <v>-5.47945205479452</v>
      </c>
      <c r="M27" s="154">
        <f t="shared" si="2"/>
        <v>-1.24223602484472</v>
      </c>
      <c r="N27" s="139" t="s">
        <v>373</v>
      </c>
      <c r="O27" s="429">
        <v>101</v>
      </c>
      <c r="P27" s="413">
        <f t="shared" si="3"/>
        <v>283</v>
      </c>
      <c r="Q27" s="412">
        <v>136</v>
      </c>
      <c r="R27" s="412">
        <v>147</v>
      </c>
      <c r="S27" s="437"/>
      <c r="T27" s="415">
        <v>128</v>
      </c>
      <c r="U27" s="413">
        <f t="shared" si="4"/>
        <v>372</v>
      </c>
      <c r="V27" s="416">
        <v>172</v>
      </c>
      <c r="W27" s="416">
        <v>200</v>
      </c>
      <c r="X27" s="176"/>
      <c r="Y27" s="159">
        <f t="shared" si="5"/>
        <v>31.4487632508834</v>
      </c>
      <c r="Z27" s="159">
        <f t="shared" si="6"/>
        <v>26.7326732673267</v>
      </c>
      <c r="AA27" s="178" t="s">
        <v>835</v>
      </c>
      <c r="AB27" s="419">
        <v>244</v>
      </c>
      <c r="AC27" s="410">
        <f t="shared" si="7"/>
        <v>843</v>
      </c>
      <c r="AD27" s="420">
        <v>423</v>
      </c>
      <c r="AE27" s="420">
        <v>420</v>
      </c>
      <c r="AF27" s="421"/>
      <c r="AG27" s="415">
        <v>244</v>
      </c>
      <c r="AH27" s="416">
        <f t="shared" si="8"/>
        <v>738</v>
      </c>
      <c r="AI27" s="416">
        <v>365</v>
      </c>
      <c r="AJ27" s="416">
        <v>373</v>
      </c>
      <c r="AK27" s="166"/>
      <c r="AL27" s="159">
        <f t="shared" si="23"/>
        <v>-12.4555160142349</v>
      </c>
      <c r="AM27" s="159">
        <f t="shared" si="9"/>
        <v>0</v>
      </c>
      <c r="AN27" s="140" t="s">
        <v>142</v>
      </c>
      <c r="AO27" s="435">
        <v>163</v>
      </c>
      <c r="AP27" s="428">
        <f t="shared" si="36"/>
        <v>416</v>
      </c>
      <c r="AQ27" s="436">
        <v>198</v>
      </c>
      <c r="AR27" s="436">
        <v>218</v>
      </c>
      <c r="AS27" s="421"/>
      <c r="AT27" s="422">
        <v>161</v>
      </c>
      <c r="AU27" s="423">
        <f t="shared" si="37"/>
        <v>384</v>
      </c>
      <c r="AV27" s="423">
        <v>185</v>
      </c>
      <c r="AW27" s="423">
        <v>199</v>
      </c>
      <c r="AX27" s="162"/>
      <c r="AY27" s="163">
        <f t="shared" si="38"/>
        <v>-7.69230769230769</v>
      </c>
      <c r="AZ27" s="154">
        <f t="shared" si="39"/>
        <v>-1.22699386503067</v>
      </c>
      <c r="BA27" s="155" t="s">
        <v>372</v>
      </c>
      <c r="BB27" s="420">
        <v>498</v>
      </c>
      <c r="BC27" s="410">
        <f t="shared" si="21"/>
        <v>1116</v>
      </c>
      <c r="BD27" s="420">
        <v>557</v>
      </c>
      <c r="BE27" s="420">
        <v>559</v>
      </c>
      <c r="BF27" s="421"/>
      <c r="BG27" s="415">
        <v>491</v>
      </c>
      <c r="BH27" s="410">
        <f t="shared" si="10"/>
        <v>1053</v>
      </c>
      <c r="BI27" s="416">
        <v>520</v>
      </c>
      <c r="BJ27" s="416">
        <v>533</v>
      </c>
      <c r="BK27" s="157"/>
      <c r="BL27" s="158">
        <f t="shared" si="11"/>
        <v>-5.64516129032258</v>
      </c>
      <c r="BM27" s="154">
        <f t="shared" si="12"/>
        <v>-1.40562248995984</v>
      </c>
      <c r="BN27" s="139" t="s">
        <v>373</v>
      </c>
      <c r="BO27" s="429">
        <v>104</v>
      </c>
      <c r="BP27" s="413">
        <f t="shared" si="13"/>
        <v>288</v>
      </c>
      <c r="BQ27" s="412">
        <v>139</v>
      </c>
      <c r="BR27" s="412">
        <v>149</v>
      </c>
      <c r="BS27" s="437"/>
      <c r="BT27" s="415">
        <v>131</v>
      </c>
      <c r="BU27" s="413">
        <f t="shared" si="14"/>
        <v>375</v>
      </c>
      <c r="BV27" s="416">
        <v>173</v>
      </c>
      <c r="BW27" s="416">
        <v>202</v>
      </c>
      <c r="BX27" s="176"/>
      <c r="BY27" s="159">
        <f t="shared" si="15"/>
        <v>30.2083333333333</v>
      </c>
      <c r="BZ27" s="159">
        <f t="shared" si="16"/>
        <v>25.9615384615385</v>
      </c>
      <c r="CA27" s="178" t="s">
        <v>835</v>
      </c>
      <c r="CB27" s="419">
        <v>245</v>
      </c>
      <c r="CC27" s="410">
        <f t="shared" si="17"/>
        <v>844</v>
      </c>
      <c r="CD27" s="420">
        <v>423</v>
      </c>
      <c r="CE27" s="420">
        <v>421</v>
      </c>
      <c r="CF27" s="421"/>
      <c r="CG27" s="415">
        <v>245</v>
      </c>
      <c r="CH27" s="416">
        <f t="shared" si="18"/>
        <v>739</v>
      </c>
      <c r="CI27" s="416">
        <v>365</v>
      </c>
      <c r="CJ27" s="416">
        <v>374</v>
      </c>
      <c r="CK27" s="166"/>
      <c r="CL27" s="159">
        <f t="shared" si="22"/>
        <v>-12.4407582938389</v>
      </c>
      <c r="CM27" s="159">
        <f t="shared" si="19"/>
        <v>0</v>
      </c>
      <c r="CN27" s="140" t="s">
        <v>374</v>
      </c>
      <c r="CO27" s="435">
        <v>165</v>
      </c>
      <c r="CP27" s="428">
        <f t="shared" si="40"/>
        <v>418</v>
      </c>
      <c r="CQ27" s="436">
        <v>198</v>
      </c>
      <c r="CR27" s="436">
        <v>220</v>
      </c>
      <c r="CS27" s="421"/>
      <c r="CT27" s="422">
        <v>162</v>
      </c>
      <c r="CU27" s="423">
        <f t="shared" si="41"/>
        <v>385</v>
      </c>
      <c r="CV27" s="423">
        <v>185</v>
      </c>
      <c r="CW27" s="423">
        <v>200</v>
      </c>
      <c r="CX27" s="162"/>
      <c r="CY27" s="163">
        <f t="shared" si="42"/>
        <v>-7.89473684210526</v>
      </c>
      <c r="CZ27" s="154">
        <f t="shared" si="43"/>
        <v>-1.81818181818182</v>
      </c>
    </row>
    <row r="28" spans="1:104" ht="15" customHeight="1">
      <c r="A28" s="155" t="s">
        <v>375</v>
      </c>
      <c r="B28" s="420">
        <v>123</v>
      </c>
      <c r="C28" s="410">
        <f t="shared" si="20"/>
        <v>292</v>
      </c>
      <c r="D28" s="420">
        <v>144</v>
      </c>
      <c r="E28" s="420">
        <v>148</v>
      </c>
      <c r="F28" s="421"/>
      <c r="G28" s="415">
        <v>114</v>
      </c>
      <c r="H28" s="410">
        <f t="shared" si="0"/>
        <v>279</v>
      </c>
      <c r="I28" s="416">
        <v>136</v>
      </c>
      <c r="J28" s="416">
        <v>143</v>
      </c>
      <c r="K28" s="157"/>
      <c r="L28" s="158">
        <f t="shared" si="1"/>
        <v>-4.45205479452055</v>
      </c>
      <c r="M28" s="154">
        <f t="shared" si="2"/>
        <v>-7.31707317073171</v>
      </c>
      <c r="N28" s="139" t="s">
        <v>376</v>
      </c>
      <c r="O28" s="429">
        <v>276</v>
      </c>
      <c r="P28" s="413">
        <f t="shared" si="3"/>
        <v>657</v>
      </c>
      <c r="Q28" s="412">
        <v>357</v>
      </c>
      <c r="R28" s="412">
        <v>300</v>
      </c>
      <c r="S28" s="437"/>
      <c r="T28" s="415">
        <v>293</v>
      </c>
      <c r="U28" s="413">
        <f t="shared" si="4"/>
        <v>695</v>
      </c>
      <c r="V28" s="416">
        <v>349</v>
      </c>
      <c r="W28" s="416">
        <v>346</v>
      </c>
      <c r="X28" s="176"/>
      <c r="Y28" s="159">
        <f t="shared" si="5"/>
        <v>5.78386605783866</v>
      </c>
      <c r="Z28" s="159">
        <f t="shared" si="6"/>
        <v>6.15942028985507</v>
      </c>
      <c r="AA28" s="178" t="s">
        <v>836</v>
      </c>
      <c r="AB28" s="419">
        <v>277</v>
      </c>
      <c r="AC28" s="410">
        <f t="shared" si="7"/>
        <v>954</v>
      </c>
      <c r="AD28" s="420">
        <v>444</v>
      </c>
      <c r="AE28" s="420">
        <v>510</v>
      </c>
      <c r="AF28" s="421"/>
      <c r="AG28" s="415">
        <v>285</v>
      </c>
      <c r="AH28" s="416">
        <f t="shared" si="8"/>
        <v>944</v>
      </c>
      <c r="AI28" s="416">
        <v>437</v>
      </c>
      <c r="AJ28" s="416">
        <v>507</v>
      </c>
      <c r="AK28" s="166"/>
      <c r="AL28" s="159">
        <f t="shared" si="23"/>
        <v>-1.0482180293501</v>
      </c>
      <c r="AM28" s="159">
        <f t="shared" si="9"/>
        <v>2.88808664259928</v>
      </c>
      <c r="AN28" s="140" t="s">
        <v>377</v>
      </c>
      <c r="AO28" s="435">
        <v>675</v>
      </c>
      <c r="AP28" s="428">
        <f t="shared" si="36"/>
        <v>1694</v>
      </c>
      <c r="AQ28" s="436">
        <v>777</v>
      </c>
      <c r="AR28" s="436">
        <v>917</v>
      </c>
      <c r="AS28" s="421"/>
      <c r="AT28" s="422">
        <v>685</v>
      </c>
      <c r="AU28" s="423">
        <f t="shared" si="37"/>
        <v>1566</v>
      </c>
      <c r="AV28" s="423">
        <v>712</v>
      </c>
      <c r="AW28" s="423">
        <v>854</v>
      </c>
      <c r="AX28" s="162"/>
      <c r="AY28" s="163">
        <f t="shared" si="38"/>
        <v>-7.55608028335301</v>
      </c>
      <c r="AZ28" s="154">
        <f t="shared" si="39"/>
        <v>1.48148148148148</v>
      </c>
      <c r="BA28" s="155" t="s">
        <v>375</v>
      </c>
      <c r="BB28" s="420">
        <v>123</v>
      </c>
      <c r="BC28" s="410">
        <f t="shared" si="21"/>
        <v>292</v>
      </c>
      <c r="BD28" s="420">
        <v>144</v>
      </c>
      <c r="BE28" s="420">
        <v>148</v>
      </c>
      <c r="BF28" s="421"/>
      <c r="BG28" s="415">
        <v>114</v>
      </c>
      <c r="BH28" s="410">
        <f t="shared" si="10"/>
        <v>279</v>
      </c>
      <c r="BI28" s="416">
        <v>136</v>
      </c>
      <c r="BJ28" s="416">
        <v>143</v>
      </c>
      <c r="BK28" s="157"/>
      <c r="BL28" s="158">
        <f t="shared" si="11"/>
        <v>-4.45205479452055</v>
      </c>
      <c r="BM28" s="154">
        <f t="shared" si="12"/>
        <v>-7.31707317073171</v>
      </c>
      <c r="BN28" s="139" t="s">
        <v>376</v>
      </c>
      <c r="BO28" s="429">
        <v>286</v>
      </c>
      <c r="BP28" s="413">
        <f t="shared" si="13"/>
        <v>670</v>
      </c>
      <c r="BQ28" s="412">
        <v>362</v>
      </c>
      <c r="BR28" s="412">
        <v>308</v>
      </c>
      <c r="BS28" s="437"/>
      <c r="BT28" s="415">
        <v>297</v>
      </c>
      <c r="BU28" s="413">
        <f t="shared" si="14"/>
        <v>700</v>
      </c>
      <c r="BV28" s="416">
        <v>353</v>
      </c>
      <c r="BW28" s="416">
        <v>347</v>
      </c>
      <c r="BX28" s="176"/>
      <c r="BY28" s="159">
        <f t="shared" si="15"/>
        <v>4.47761194029851</v>
      </c>
      <c r="BZ28" s="159">
        <f t="shared" si="16"/>
        <v>3.84615384615385</v>
      </c>
      <c r="CA28" s="178" t="s">
        <v>836</v>
      </c>
      <c r="CB28" s="419">
        <v>279</v>
      </c>
      <c r="CC28" s="410">
        <f t="shared" si="17"/>
        <v>958</v>
      </c>
      <c r="CD28" s="420">
        <v>447</v>
      </c>
      <c r="CE28" s="420">
        <v>511</v>
      </c>
      <c r="CF28" s="421"/>
      <c r="CG28" s="415">
        <v>286</v>
      </c>
      <c r="CH28" s="416">
        <f t="shared" si="18"/>
        <v>945</v>
      </c>
      <c r="CI28" s="416">
        <v>438</v>
      </c>
      <c r="CJ28" s="416">
        <v>507</v>
      </c>
      <c r="CK28" s="166"/>
      <c r="CL28" s="159">
        <f t="shared" si="22"/>
        <v>-1.35699373695198</v>
      </c>
      <c r="CM28" s="159">
        <f t="shared" si="19"/>
        <v>2.5089605734767</v>
      </c>
      <c r="CN28" s="140" t="s">
        <v>378</v>
      </c>
      <c r="CO28" s="435">
        <v>681</v>
      </c>
      <c r="CP28" s="428">
        <f t="shared" si="40"/>
        <v>1700</v>
      </c>
      <c r="CQ28" s="436">
        <v>778</v>
      </c>
      <c r="CR28" s="436">
        <v>922</v>
      </c>
      <c r="CS28" s="421"/>
      <c r="CT28" s="422">
        <v>692</v>
      </c>
      <c r="CU28" s="423">
        <f t="shared" si="41"/>
        <v>1575</v>
      </c>
      <c r="CV28" s="423">
        <v>714</v>
      </c>
      <c r="CW28" s="423">
        <v>861</v>
      </c>
      <c r="CX28" s="162"/>
      <c r="CY28" s="163">
        <f t="shared" si="42"/>
        <v>-7.35294117647059</v>
      </c>
      <c r="CZ28" s="154">
        <f t="shared" si="43"/>
        <v>1.61527165932452</v>
      </c>
    </row>
    <row r="29" spans="1:104" ht="15" customHeight="1">
      <c r="A29" s="155" t="s">
        <v>379</v>
      </c>
      <c r="B29" s="420">
        <v>2726</v>
      </c>
      <c r="C29" s="410">
        <f t="shared" si="20"/>
        <v>5942</v>
      </c>
      <c r="D29" s="420">
        <v>3019</v>
      </c>
      <c r="E29" s="420">
        <v>2923</v>
      </c>
      <c r="F29" s="421"/>
      <c r="G29" s="415">
        <v>2859</v>
      </c>
      <c r="H29" s="410">
        <f t="shared" si="0"/>
        <v>6381</v>
      </c>
      <c r="I29" s="416">
        <v>3218</v>
      </c>
      <c r="J29" s="416">
        <v>3163</v>
      </c>
      <c r="K29" s="157"/>
      <c r="L29" s="158">
        <f t="shared" si="1"/>
        <v>7.38808481992595</v>
      </c>
      <c r="M29" s="154">
        <f t="shared" si="2"/>
        <v>4.87894350696992</v>
      </c>
      <c r="N29" s="139" t="s">
        <v>380</v>
      </c>
      <c r="O29" s="429">
        <v>403</v>
      </c>
      <c r="P29" s="413">
        <f t="shared" si="3"/>
        <v>868</v>
      </c>
      <c r="Q29" s="412">
        <v>485</v>
      </c>
      <c r="R29" s="412">
        <v>383</v>
      </c>
      <c r="S29" s="437"/>
      <c r="T29" s="415">
        <v>313</v>
      </c>
      <c r="U29" s="413">
        <f t="shared" si="4"/>
        <v>702</v>
      </c>
      <c r="V29" s="416">
        <v>380</v>
      </c>
      <c r="W29" s="416">
        <v>322</v>
      </c>
      <c r="X29" s="176"/>
      <c r="Y29" s="159">
        <f t="shared" si="5"/>
        <v>-19.1244239631336</v>
      </c>
      <c r="Z29" s="159">
        <f t="shared" si="6"/>
        <v>-22.3325062034739</v>
      </c>
      <c r="AA29" s="179" t="s">
        <v>837</v>
      </c>
      <c r="AB29" s="420">
        <v>327</v>
      </c>
      <c r="AC29" s="410">
        <f t="shared" si="7"/>
        <v>1081</v>
      </c>
      <c r="AD29" s="420">
        <v>521</v>
      </c>
      <c r="AE29" s="420">
        <v>560</v>
      </c>
      <c r="AF29" s="421"/>
      <c r="AG29" s="415">
        <v>336</v>
      </c>
      <c r="AH29" s="416">
        <f t="shared" si="8"/>
        <v>1042</v>
      </c>
      <c r="AI29" s="416">
        <v>496</v>
      </c>
      <c r="AJ29" s="416">
        <v>546</v>
      </c>
      <c r="AK29" s="166"/>
      <c r="AL29" s="159">
        <f t="shared" si="23"/>
        <v>-3.60777058279371</v>
      </c>
      <c r="AM29" s="159">
        <f t="shared" si="9"/>
        <v>2.75229357798165</v>
      </c>
      <c r="AN29" s="180" t="s">
        <v>154</v>
      </c>
      <c r="AO29" s="435">
        <v>938</v>
      </c>
      <c r="AP29" s="428">
        <f t="shared" si="36"/>
        <v>2542</v>
      </c>
      <c r="AQ29" s="436">
        <v>1237</v>
      </c>
      <c r="AR29" s="436">
        <v>1305</v>
      </c>
      <c r="AS29" s="421"/>
      <c r="AT29" s="422">
        <v>706</v>
      </c>
      <c r="AU29" s="423">
        <f t="shared" si="37"/>
        <v>1677</v>
      </c>
      <c r="AV29" s="423">
        <v>806</v>
      </c>
      <c r="AW29" s="423">
        <v>871</v>
      </c>
      <c r="AX29" s="162"/>
      <c r="AY29" s="163">
        <f t="shared" si="38"/>
        <v>-34.0283241542093</v>
      </c>
      <c r="AZ29" s="154">
        <f t="shared" si="39"/>
        <v>-24.7334754797441</v>
      </c>
      <c r="BA29" s="155" t="s">
        <v>379</v>
      </c>
      <c r="BB29" s="420">
        <v>2927</v>
      </c>
      <c r="BC29" s="410">
        <f t="shared" si="21"/>
        <v>6339</v>
      </c>
      <c r="BD29" s="420">
        <v>3229</v>
      </c>
      <c r="BE29" s="420">
        <v>3110</v>
      </c>
      <c r="BF29" s="421"/>
      <c r="BG29" s="415">
        <v>3006</v>
      </c>
      <c r="BH29" s="410">
        <f t="shared" si="10"/>
        <v>6702</v>
      </c>
      <c r="BI29" s="416">
        <v>3377</v>
      </c>
      <c r="BJ29" s="416">
        <v>3325</v>
      </c>
      <c r="BK29" s="157"/>
      <c r="BL29" s="158">
        <f t="shared" si="11"/>
        <v>5.72645527685755</v>
      </c>
      <c r="BM29" s="154">
        <f t="shared" si="12"/>
        <v>2.69900922446191</v>
      </c>
      <c r="BN29" s="139" t="s">
        <v>380</v>
      </c>
      <c r="BO29" s="429">
        <v>466</v>
      </c>
      <c r="BP29" s="413">
        <f t="shared" si="13"/>
        <v>983</v>
      </c>
      <c r="BQ29" s="412">
        <v>539</v>
      </c>
      <c r="BR29" s="412">
        <v>444</v>
      </c>
      <c r="BS29" s="437"/>
      <c r="BT29" s="415">
        <v>353</v>
      </c>
      <c r="BU29" s="413">
        <f t="shared" si="14"/>
        <v>781</v>
      </c>
      <c r="BV29" s="416">
        <v>415</v>
      </c>
      <c r="BW29" s="416">
        <v>366</v>
      </c>
      <c r="BX29" s="176"/>
      <c r="BY29" s="159">
        <f t="shared" si="15"/>
        <v>-20.5493387589013</v>
      </c>
      <c r="BZ29" s="159">
        <f t="shared" si="16"/>
        <v>-24.2489270386266</v>
      </c>
      <c r="CA29" s="179" t="s">
        <v>837</v>
      </c>
      <c r="CB29" s="420">
        <v>332</v>
      </c>
      <c r="CC29" s="410">
        <f t="shared" si="17"/>
        <v>1098</v>
      </c>
      <c r="CD29" s="420">
        <v>530</v>
      </c>
      <c r="CE29" s="420">
        <v>568</v>
      </c>
      <c r="CF29" s="421"/>
      <c r="CG29" s="415">
        <v>340</v>
      </c>
      <c r="CH29" s="416">
        <f t="shared" si="18"/>
        <v>1056</v>
      </c>
      <c r="CI29" s="416">
        <v>503</v>
      </c>
      <c r="CJ29" s="416">
        <v>553</v>
      </c>
      <c r="CK29" s="166"/>
      <c r="CL29" s="159">
        <f t="shared" si="22"/>
        <v>-3.82513661202186</v>
      </c>
      <c r="CM29" s="159">
        <f t="shared" si="19"/>
        <v>2.40963855421687</v>
      </c>
      <c r="CN29" s="180" t="s">
        <v>381</v>
      </c>
      <c r="CO29" s="435">
        <v>949</v>
      </c>
      <c r="CP29" s="428">
        <f t="shared" si="40"/>
        <v>2553</v>
      </c>
      <c r="CQ29" s="436">
        <v>1244</v>
      </c>
      <c r="CR29" s="436">
        <v>1309</v>
      </c>
      <c r="CS29" s="421"/>
      <c r="CT29" s="422">
        <v>710</v>
      </c>
      <c r="CU29" s="423">
        <f t="shared" si="41"/>
        <v>1681</v>
      </c>
      <c r="CV29" s="423">
        <v>807</v>
      </c>
      <c r="CW29" s="423">
        <v>874</v>
      </c>
      <c r="CX29" s="162"/>
      <c r="CY29" s="163">
        <f t="shared" si="42"/>
        <v>-34.1558950254602</v>
      </c>
      <c r="CZ29" s="154">
        <f t="shared" si="43"/>
        <v>-25.1844046364594</v>
      </c>
    </row>
    <row r="30" spans="1:104" ht="15" customHeight="1">
      <c r="A30" s="155" t="s">
        <v>382</v>
      </c>
      <c r="B30" s="420">
        <v>156</v>
      </c>
      <c r="C30" s="410">
        <f t="shared" si="20"/>
        <v>416</v>
      </c>
      <c r="D30" s="420">
        <v>199</v>
      </c>
      <c r="E30" s="420">
        <v>217</v>
      </c>
      <c r="F30" s="421"/>
      <c r="G30" s="415">
        <v>161</v>
      </c>
      <c r="H30" s="410">
        <f t="shared" si="0"/>
        <v>397</v>
      </c>
      <c r="I30" s="416">
        <v>186</v>
      </c>
      <c r="J30" s="416">
        <v>211</v>
      </c>
      <c r="K30" s="157"/>
      <c r="L30" s="158">
        <f t="shared" si="1"/>
        <v>-4.56730769230769</v>
      </c>
      <c r="M30" s="154">
        <f t="shared" si="2"/>
        <v>3.2051282051282</v>
      </c>
      <c r="N30" s="139" t="s">
        <v>383</v>
      </c>
      <c r="O30" s="429">
        <v>96</v>
      </c>
      <c r="P30" s="413">
        <f t="shared" si="3"/>
        <v>225</v>
      </c>
      <c r="Q30" s="412">
        <v>104</v>
      </c>
      <c r="R30" s="412">
        <v>121</v>
      </c>
      <c r="S30" s="437"/>
      <c r="T30" s="415">
        <v>138</v>
      </c>
      <c r="U30" s="413">
        <f t="shared" si="4"/>
        <v>357</v>
      </c>
      <c r="V30" s="416">
        <v>184</v>
      </c>
      <c r="W30" s="416">
        <v>173</v>
      </c>
      <c r="X30" s="176"/>
      <c r="Y30" s="159">
        <f t="shared" si="5"/>
        <v>58.6666666666667</v>
      </c>
      <c r="Z30" s="159">
        <f t="shared" si="6"/>
        <v>43.75</v>
      </c>
      <c r="AA30" s="179" t="s">
        <v>384</v>
      </c>
      <c r="AB30" s="438">
        <v>0</v>
      </c>
      <c r="AC30" s="410">
        <v>0</v>
      </c>
      <c r="AD30" s="438">
        <v>0</v>
      </c>
      <c r="AE30" s="438">
        <v>0</v>
      </c>
      <c r="AF30" s="421"/>
      <c r="AG30" s="438">
        <v>0</v>
      </c>
      <c r="AH30" s="416">
        <v>0</v>
      </c>
      <c r="AI30" s="438">
        <v>0</v>
      </c>
      <c r="AJ30" s="438">
        <v>0</v>
      </c>
      <c r="AK30" s="166"/>
      <c r="AL30" s="158" t="s">
        <v>385</v>
      </c>
      <c r="AM30" s="154" t="s">
        <v>385</v>
      </c>
      <c r="AN30" s="180" t="s">
        <v>386</v>
      </c>
      <c r="AO30" s="436">
        <v>0</v>
      </c>
      <c r="AP30" s="428">
        <f t="shared" si="36"/>
        <v>0</v>
      </c>
      <c r="AQ30" s="436">
        <v>0</v>
      </c>
      <c r="AR30" s="436">
        <v>0</v>
      </c>
      <c r="AS30" s="421"/>
      <c r="AT30" s="422">
        <v>15</v>
      </c>
      <c r="AU30" s="423">
        <f t="shared" si="37"/>
        <v>40</v>
      </c>
      <c r="AV30" s="423">
        <v>14</v>
      </c>
      <c r="AW30" s="423">
        <v>26</v>
      </c>
      <c r="AX30" s="162"/>
      <c r="AY30" s="163" t="s">
        <v>387</v>
      </c>
      <c r="AZ30" s="154" t="s">
        <v>387</v>
      </c>
      <c r="BA30" s="155" t="s">
        <v>382</v>
      </c>
      <c r="BB30" s="420">
        <v>156</v>
      </c>
      <c r="BC30" s="410">
        <f t="shared" si="21"/>
        <v>416</v>
      </c>
      <c r="BD30" s="420">
        <v>199</v>
      </c>
      <c r="BE30" s="420">
        <v>217</v>
      </c>
      <c r="BF30" s="421"/>
      <c r="BG30" s="415">
        <v>161</v>
      </c>
      <c r="BH30" s="410">
        <f t="shared" si="10"/>
        <v>397</v>
      </c>
      <c r="BI30" s="416">
        <v>186</v>
      </c>
      <c r="BJ30" s="416">
        <v>211</v>
      </c>
      <c r="BK30" s="157"/>
      <c r="BL30" s="158">
        <f t="shared" si="11"/>
        <v>-4.56730769230769</v>
      </c>
      <c r="BM30" s="154">
        <f t="shared" si="12"/>
        <v>3.2051282051282</v>
      </c>
      <c r="BN30" s="139" t="s">
        <v>383</v>
      </c>
      <c r="BO30" s="429">
        <v>96</v>
      </c>
      <c r="BP30" s="413">
        <f t="shared" si="13"/>
        <v>225</v>
      </c>
      <c r="BQ30" s="412">
        <v>104</v>
      </c>
      <c r="BR30" s="412">
        <v>121</v>
      </c>
      <c r="BS30" s="437"/>
      <c r="BT30" s="415">
        <v>141</v>
      </c>
      <c r="BU30" s="413">
        <f t="shared" si="14"/>
        <v>360</v>
      </c>
      <c r="BV30" s="416">
        <v>184</v>
      </c>
      <c r="BW30" s="416">
        <v>176</v>
      </c>
      <c r="BX30" s="176"/>
      <c r="BY30" s="159">
        <f t="shared" si="15"/>
        <v>60</v>
      </c>
      <c r="BZ30" s="159">
        <f t="shared" si="16"/>
        <v>46.875</v>
      </c>
      <c r="CA30" s="179" t="s">
        <v>384</v>
      </c>
      <c r="CB30" s="438">
        <v>0</v>
      </c>
      <c r="CC30" s="410">
        <f t="shared" si="17"/>
        <v>0</v>
      </c>
      <c r="CD30" s="438">
        <v>0</v>
      </c>
      <c r="CE30" s="438">
        <v>0</v>
      </c>
      <c r="CF30" s="421"/>
      <c r="CG30" s="438">
        <v>0</v>
      </c>
      <c r="CH30" s="416">
        <f t="shared" si="18"/>
        <v>0</v>
      </c>
      <c r="CI30" s="438">
        <v>0</v>
      </c>
      <c r="CJ30" s="438">
        <v>0</v>
      </c>
      <c r="CK30" s="166"/>
      <c r="CL30" s="158" t="s">
        <v>385</v>
      </c>
      <c r="CM30" s="154" t="s">
        <v>385</v>
      </c>
      <c r="CN30" s="180" t="s">
        <v>386</v>
      </c>
      <c r="CO30" s="436">
        <v>0</v>
      </c>
      <c r="CP30" s="428">
        <f t="shared" si="40"/>
        <v>0</v>
      </c>
      <c r="CQ30" s="436">
        <v>0</v>
      </c>
      <c r="CR30" s="436">
        <v>0</v>
      </c>
      <c r="CS30" s="421"/>
      <c r="CT30" s="422">
        <v>15</v>
      </c>
      <c r="CU30" s="423">
        <f t="shared" si="41"/>
        <v>40</v>
      </c>
      <c r="CV30" s="423">
        <v>14</v>
      </c>
      <c r="CW30" s="423">
        <v>26</v>
      </c>
      <c r="CX30" s="162"/>
      <c r="CY30" s="163" t="s">
        <v>385</v>
      </c>
      <c r="CZ30" s="154" t="s">
        <v>385</v>
      </c>
    </row>
    <row r="31" spans="1:104" ht="15" customHeight="1">
      <c r="A31" s="155" t="s">
        <v>388</v>
      </c>
      <c r="B31" s="420">
        <v>664</v>
      </c>
      <c r="C31" s="410">
        <f t="shared" si="20"/>
        <v>1524</v>
      </c>
      <c r="D31" s="420">
        <v>746</v>
      </c>
      <c r="E31" s="420">
        <v>778</v>
      </c>
      <c r="F31" s="421"/>
      <c r="G31" s="415">
        <v>722</v>
      </c>
      <c r="H31" s="410">
        <f t="shared" si="0"/>
        <v>1647</v>
      </c>
      <c r="I31" s="416">
        <v>808</v>
      </c>
      <c r="J31" s="416">
        <v>839</v>
      </c>
      <c r="K31" s="157"/>
      <c r="L31" s="158">
        <f t="shared" si="1"/>
        <v>8.07086614173228</v>
      </c>
      <c r="M31" s="154">
        <f t="shared" si="2"/>
        <v>8.73493975903614</v>
      </c>
      <c r="N31" s="139" t="s">
        <v>389</v>
      </c>
      <c r="O31" s="429">
        <v>183</v>
      </c>
      <c r="P31" s="413">
        <f t="shared" si="3"/>
        <v>456</v>
      </c>
      <c r="Q31" s="412">
        <v>233</v>
      </c>
      <c r="R31" s="412">
        <v>223</v>
      </c>
      <c r="S31" s="414"/>
      <c r="T31" s="415">
        <v>183</v>
      </c>
      <c r="U31" s="413">
        <f t="shared" si="4"/>
        <v>468</v>
      </c>
      <c r="V31" s="416">
        <v>241</v>
      </c>
      <c r="W31" s="416">
        <v>227</v>
      </c>
      <c r="X31" s="176"/>
      <c r="Y31" s="159">
        <f t="shared" si="5"/>
        <v>2.63157894736842</v>
      </c>
      <c r="Z31" s="159">
        <f t="shared" si="6"/>
        <v>0</v>
      </c>
      <c r="AA31" s="179" t="s">
        <v>390</v>
      </c>
      <c r="AB31" s="438">
        <v>0</v>
      </c>
      <c r="AC31" s="410">
        <v>0</v>
      </c>
      <c r="AD31" s="438">
        <v>0</v>
      </c>
      <c r="AE31" s="438">
        <v>0</v>
      </c>
      <c r="AF31" s="421"/>
      <c r="AG31" s="438">
        <v>0</v>
      </c>
      <c r="AH31" s="416">
        <v>0</v>
      </c>
      <c r="AI31" s="438">
        <v>0</v>
      </c>
      <c r="AJ31" s="438">
        <v>0</v>
      </c>
      <c r="AK31" s="166"/>
      <c r="AL31" s="158" t="s">
        <v>385</v>
      </c>
      <c r="AM31" s="154" t="s">
        <v>385</v>
      </c>
      <c r="AN31" s="180" t="s">
        <v>391</v>
      </c>
      <c r="AO31" s="436">
        <v>0</v>
      </c>
      <c r="AP31" s="428">
        <f t="shared" si="36"/>
        <v>0</v>
      </c>
      <c r="AQ31" s="436">
        <v>0</v>
      </c>
      <c r="AR31" s="436">
        <v>0</v>
      </c>
      <c r="AS31" s="421"/>
      <c r="AT31" s="422">
        <v>127</v>
      </c>
      <c r="AU31" s="423">
        <f t="shared" si="37"/>
        <v>382</v>
      </c>
      <c r="AV31" s="423">
        <v>200</v>
      </c>
      <c r="AW31" s="423">
        <v>182</v>
      </c>
      <c r="AX31" s="162"/>
      <c r="AY31" s="163" t="s">
        <v>387</v>
      </c>
      <c r="AZ31" s="154" t="s">
        <v>387</v>
      </c>
      <c r="BA31" s="155" t="s">
        <v>388</v>
      </c>
      <c r="BB31" s="420">
        <v>678</v>
      </c>
      <c r="BC31" s="410">
        <f t="shared" si="21"/>
        <v>1547</v>
      </c>
      <c r="BD31" s="420">
        <v>757</v>
      </c>
      <c r="BE31" s="420">
        <v>790</v>
      </c>
      <c r="BF31" s="421"/>
      <c r="BG31" s="415">
        <v>734</v>
      </c>
      <c r="BH31" s="410">
        <f t="shared" si="10"/>
        <v>1661</v>
      </c>
      <c r="BI31" s="416">
        <v>815</v>
      </c>
      <c r="BJ31" s="416">
        <v>846</v>
      </c>
      <c r="BK31" s="157"/>
      <c r="BL31" s="158">
        <f t="shared" si="11"/>
        <v>7.36910148674855</v>
      </c>
      <c r="BM31" s="154">
        <f t="shared" si="12"/>
        <v>8.25958702064897</v>
      </c>
      <c r="BN31" s="139" t="s">
        <v>389</v>
      </c>
      <c r="BO31" s="429">
        <v>186</v>
      </c>
      <c r="BP31" s="413">
        <f t="shared" si="13"/>
        <v>459</v>
      </c>
      <c r="BQ31" s="412">
        <v>233</v>
      </c>
      <c r="BR31" s="412">
        <v>226</v>
      </c>
      <c r="BS31" s="414"/>
      <c r="BT31" s="415">
        <v>186</v>
      </c>
      <c r="BU31" s="413">
        <f t="shared" si="14"/>
        <v>471</v>
      </c>
      <c r="BV31" s="416">
        <v>241</v>
      </c>
      <c r="BW31" s="416">
        <v>230</v>
      </c>
      <c r="BX31" s="176"/>
      <c r="BY31" s="159">
        <f t="shared" si="15"/>
        <v>2.61437908496732</v>
      </c>
      <c r="BZ31" s="159">
        <f t="shared" si="16"/>
        <v>0</v>
      </c>
      <c r="CA31" s="179" t="s">
        <v>390</v>
      </c>
      <c r="CB31" s="438">
        <v>16</v>
      </c>
      <c r="CC31" s="410">
        <f t="shared" si="17"/>
        <v>16</v>
      </c>
      <c r="CD31" s="438">
        <v>8</v>
      </c>
      <c r="CE31" s="438">
        <v>8</v>
      </c>
      <c r="CF31" s="421"/>
      <c r="CG31" s="438">
        <v>8</v>
      </c>
      <c r="CH31" s="416">
        <f t="shared" si="18"/>
        <v>8</v>
      </c>
      <c r="CI31" s="438">
        <v>8</v>
      </c>
      <c r="CJ31" s="438">
        <v>0</v>
      </c>
      <c r="CK31" s="166"/>
      <c r="CL31" s="159">
        <f>ROUND((CH31-CC31)/CC31*100,100)</f>
        <v>-50</v>
      </c>
      <c r="CM31" s="159">
        <f>ROUND((CG31-CB31)/CB31*100,100)</f>
        <v>-50</v>
      </c>
      <c r="CN31" s="180" t="s">
        <v>391</v>
      </c>
      <c r="CO31" s="436">
        <v>0</v>
      </c>
      <c r="CP31" s="428">
        <f t="shared" si="40"/>
        <v>0</v>
      </c>
      <c r="CQ31" s="436">
        <v>0</v>
      </c>
      <c r="CR31" s="436">
        <v>0</v>
      </c>
      <c r="CS31" s="421"/>
      <c r="CT31" s="422">
        <v>129</v>
      </c>
      <c r="CU31" s="423">
        <f t="shared" si="41"/>
        <v>384</v>
      </c>
      <c r="CV31" s="423">
        <v>201</v>
      </c>
      <c r="CW31" s="423">
        <v>183</v>
      </c>
      <c r="CX31" s="162"/>
      <c r="CY31" s="163" t="s">
        <v>385</v>
      </c>
      <c r="CZ31" s="154" t="s">
        <v>385</v>
      </c>
    </row>
    <row r="32" spans="1:104" ht="15" customHeight="1">
      <c r="A32" s="155" t="s">
        <v>392</v>
      </c>
      <c r="B32" s="438">
        <v>0</v>
      </c>
      <c r="C32" s="438">
        <f t="shared" si="20"/>
        <v>0</v>
      </c>
      <c r="D32" s="438">
        <v>0</v>
      </c>
      <c r="E32" s="438">
        <v>0</v>
      </c>
      <c r="F32" s="437"/>
      <c r="G32" s="438">
        <v>0</v>
      </c>
      <c r="H32" s="410">
        <f t="shared" si="0"/>
        <v>0</v>
      </c>
      <c r="I32" s="438">
        <v>0</v>
      </c>
      <c r="J32" s="438">
        <v>0</v>
      </c>
      <c r="K32" s="181"/>
      <c r="L32" s="158" t="s">
        <v>385</v>
      </c>
      <c r="M32" s="154" t="s">
        <v>385</v>
      </c>
      <c r="N32" s="139" t="s">
        <v>393</v>
      </c>
      <c r="O32" s="429">
        <v>213</v>
      </c>
      <c r="P32" s="413">
        <f t="shared" si="3"/>
        <v>569</v>
      </c>
      <c r="Q32" s="412">
        <v>294</v>
      </c>
      <c r="R32" s="412">
        <v>275</v>
      </c>
      <c r="S32" s="414"/>
      <c r="T32" s="415">
        <v>202</v>
      </c>
      <c r="U32" s="413">
        <f t="shared" si="4"/>
        <v>522</v>
      </c>
      <c r="V32" s="416">
        <v>264</v>
      </c>
      <c r="W32" s="416">
        <v>258</v>
      </c>
      <c r="X32" s="176"/>
      <c r="Y32" s="159">
        <f t="shared" si="5"/>
        <v>-8.26010544815466</v>
      </c>
      <c r="Z32" s="159">
        <f t="shared" si="6"/>
        <v>-5.16431924882629</v>
      </c>
      <c r="AA32" s="179" t="s">
        <v>394</v>
      </c>
      <c r="AB32" s="438">
        <v>0</v>
      </c>
      <c r="AC32" s="410">
        <v>0</v>
      </c>
      <c r="AD32" s="438">
        <v>0</v>
      </c>
      <c r="AE32" s="438">
        <v>0</v>
      </c>
      <c r="AF32" s="421"/>
      <c r="AG32" s="438">
        <v>0</v>
      </c>
      <c r="AH32" s="416">
        <v>0</v>
      </c>
      <c r="AI32" s="438">
        <v>0</v>
      </c>
      <c r="AJ32" s="438">
        <v>0</v>
      </c>
      <c r="AK32" s="166"/>
      <c r="AL32" s="158" t="s">
        <v>385</v>
      </c>
      <c r="AM32" s="154" t="s">
        <v>385</v>
      </c>
      <c r="AN32" s="180" t="s">
        <v>395</v>
      </c>
      <c r="AO32" s="436">
        <v>0</v>
      </c>
      <c r="AP32" s="428">
        <f t="shared" si="36"/>
        <v>0</v>
      </c>
      <c r="AQ32" s="436">
        <v>0</v>
      </c>
      <c r="AR32" s="436">
        <v>0</v>
      </c>
      <c r="AS32" s="421"/>
      <c r="AT32" s="422">
        <v>89</v>
      </c>
      <c r="AU32" s="423">
        <f t="shared" si="37"/>
        <v>299</v>
      </c>
      <c r="AV32" s="423">
        <v>156</v>
      </c>
      <c r="AW32" s="423">
        <v>143</v>
      </c>
      <c r="AX32" s="162"/>
      <c r="AY32" s="163" t="s">
        <v>387</v>
      </c>
      <c r="AZ32" s="154" t="s">
        <v>387</v>
      </c>
      <c r="BA32" s="155" t="s">
        <v>392</v>
      </c>
      <c r="BB32" s="438">
        <v>0</v>
      </c>
      <c r="BC32" s="438">
        <f t="shared" si="21"/>
        <v>0</v>
      </c>
      <c r="BD32" s="438">
        <v>0</v>
      </c>
      <c r="BE32" s="438">
        <v>0</v>
      </c>
      <c r="BF32" s="437"/>
      <c r="BG32" s="438">
        <v>0</v>
      </c>
      <c r="BH32" s="410">
        <f t="shared" si="10"/>
        <v>0</v>
      </c>
      <c r="BI32" s="438">
        <v>0</v>
      </c>
      <c r="BJ32" s="438">
        <v>0</v>
      </c>
      <c r="BK32" s="181"/>
      <c r="BL32" s="158" t="s">
        <v>385</v>
      </c>
      <c r="BM32" s="154" t="s">
        <v>385</v>
      </c>
      <c r="BN32" s="139" t="s">
        <v>393</v>
      </c>
      <c r="BO32" s="429">
        <v>228</v>
      </c>
      <c r="BP32" s="413">
        <f t="shared" si="13"/>
        <v>588</v>
      </c>
      <c r="BQ32" s="412">
        <v>308</v>
      </c>
      <c r="BR32" s="412">
        <v>280</v>
      </c>
      <c r="BS32" s="414"/>
      <c r="BT32" s="415">
        <v>207</v>
      </c>
      <c r="BU32" s="413">
        <f t="shared" si="14"/>
        <v>530</v>
      </c>
      <c r="BV32" s="416">
        <v>266</v>
      </c>
      <c r="BW32" s="416">
        <v>264</v>
      </c>
      <c r="BX32" s="176"/>
      <c r="BY32" s="159">
        <f t="shared" si="15"/>
        <v>-9.86394557823129</v>
      </c>
      <c r="BZ32" s="159">
        <f t="shared" si="16"/>
        <v>-9.21052631578947</v>
      </c>
      <c r="CA32" s="179" t="s">
        <v>394</v>
      </c>
      <c r="CB32" s="438">
        <v>7</v>
      </c>
      <c r="CC32" s="410">
        <f t="shared" si="17"/>
        <v>7</v>
      </c>
      <c r="CD32" s="438">
        <v>7</v>
      </c>
      <c r="CE32" s="438">
        <v>0</v>
      </c>
      <c r="CF32" s="421"/>
      <c r="CG32" s="438">
        <v>5</v>
      </c>
      <c r="CH32" s="416">
        <f t="shared" si="18"/>
        <v>5</v>
      </c>
      <c r="CI32" s="438">
        <v>5</v>
      </c>
      <c r="CJ32" s="438">
        <v>0</v>
      </c>
      <c r="CK32" s="166"/>
      <c r="CL32" s="159">
        <f>ROUND((CH32-CC32)/CC32*100,100)</f>
        <v>-28.5714285714286</v>
      </c>
      <c r="CM32" s="159">
        <f>ROUND((CG32-CB32)/CB32*100,100)</f>
        <v>-28.5714285714286</v>
      </c>
      <c r="CN32" s="180" t="s">
        <v>395</v>
      </c>
      <c r="CO32" s="436">
        <v>0</v>
      </c>
      <c r="CP32" s="428">
        <f t="shared" si="40"/>
        <v>0</v>
      </c>
      <c r="CQ32" s="436">
        <v>0</v>
      </c>
      <c r="CR32" s="436">
        <v>0</v>
      </c>
      <c r="CS32" s="421"/>
      <c r="CT32" s="422">
        <v>90</v>
      </c>
      <c r="CU32" s="423">
        <f t="shared" si="41"/>
        <v>300</v>
      </c>
      <c r="CV32" s="423">
        <v>157</v>
      </c>
      <c r="CW32" s="423">
        <v>143</v>
      </c>
      <c r="CX32" s="162"/>
      <c r="CY32" s="163" t="s">
        <v>385</v>
      </c>
      <c r="CZ32" s="154" t="s">
        <v>385</v>
      </c>
    </row>
    <row r="33" spans="1:104" ht="15" customHeight="1">
      <c r="A33" s="155" t="s">
        <v>396</v>
      </c>
      <c r="B33" s="420">
        <v>317</v>
      </c>
      <c r="C33" s="410">
        <f t="shared" si="20"/>
        <v>556</v>
      </c>
      <c r="D33" s="420">
        <v>319</v>
      </c>
      <c r="E33" s="420">
        <v>237</v>
      </c>
      <c r="F33" s="421"/>
      <c r="G33" s="415">
        <v>273</v>
      </c>
      <c r="H33" s="410">
        <f t="shared" si="0"/>
        <v>474</v>
      </c>
      <c r="I33" s="416">
        <v>259</v>
      </c>
      <c r="J33" s="416">
        <v>215</v>
      </c>
      <c r="K33" s="157"/>
      <c r="L33" s="158">
        <f t="shared" si="1"/>
        <v>-14.7482014388489</v>
      </c>
      <c r="M33" s="154">
        <f t="shared" si="2"/>
        <v>-13.8801261829653</v>
      </c>
      <c r="N33" s="139" t="s">
        <v>397</v>
      </c>
      <c r="O33" s="429">
        <v>261</v>
      </c>
      <c r="P33" s="413">
        <f t="shared" si="3"/>
        <v>605</v>
      </c>
      <c r="Q33" s="412">
        <v>294</v>
      </c>
      <c r="R33" s="412">
        <v>311</v>
      </c>
      <c r="S33" s="414"/>
      <c r="T33" s="415">
        <v>261</v>
      </c>
      <c r="U33" s="413">
        <f t="shared" si="4"/>
        <v>598</v>
      </c>
      <c r="V33" s="416">
        <v>302</v>
      </c>
      <c r="W33" s="416">
        <v>296</v>
      </c>
      <c r="X33" s="176"/>
      <c r="Y33" s="159">
        <f t="shared" si="5"/>
        <v>-1.15702479338843</v>
      </c>
      <c r="Z33" s="159">
        <f t="shared" si="6"/>
        <v>0</v>
      </c>
      <c r="AA33" s="182" t="s">
        <v>398</v>
      </c>
      <c r="AB33" s="439">
        <f>SUM(AB6:AB32)</f>
        <v>10847</v>
      </c>
      <c r="AC33" s="426">
        <f>SUM(AC6:AC32)</f>
        <v>30469</v>
      </c>
      <c r="AD33" s="426">
        <f>SUM(AD6:AD32)</f>
        <v>14945</v>
      </c>
      <c r="AE33" s="426">
        <f>SUM(AE6:AE32)</f>
        <v>15524</v>
      </c>
      <c r="AF33" s="440"/>
      <c r="AG33" s="427">
        <f>SUM(AG6:AG32)</f>
        <v>11468</v>
      </c>
      <c r="AH33" s="426">
        <f>SUM(AH6:AH32)</f>
        <v>30478</v>
      </c>
      <c r="AI33" s="426">
        <f>SUM(AI6:AI32)</f>
        <v>14967</v>
      </c>
      <c r="AJ33" s="426">
        <f>SUM(AJ6:AJ32)</f>
        <v>15511</v>
      </c>
      <c r="AK33" s="183"/>
      <c r="AL33" s="175">
        <f>ROUND((AH33-AC33)/AC33*100,100)</f>
        <v>0.0295382191735863</v>
      </c>
      <c r="AM33" s="175">
        <f>ROUND((AG33-AB33)/AB33*100,100)</f>
        <v>5.72508527703512</v>
      </c>
      <c r="AN33" s="180" t="s">
        <v>399</v>
      </c>
      <c r="AO33" s="436">
        <v>0</v>
      </c>
      <c r="AP33" s="428">
        <f t="shared" si="36"/>
        <v>0</v>
      </c>
      <c r="AQ33" s="436">
        <v>0</v>
      </c>
      <c r="AR33" s="436">
        <v>0</v>
      </c>
      <c r="AS33" s="421"/>
      <c r="AT33" s="422">
        <v>39</v>
      </c>
      <c r="AU33" s="423">
        <f t="shared" si="37"/>
        <v>127</v>
      </c>
      <c r="AV33" s="423">
        <v>60</v>
      </c>
      <c r="AW33" s="423">
        <v>67</v>
      </c>
      <c r="AX33" s="162"/>
      <c r="AY33" s="163" t="s">
        <v>387</v>
      </c>
      <c r="AZ33" s="154" t="s">
        <v>387</v>
      </c>
      <c r="BA33" s="155" t="s">
        <v>396</v>
      </c>
      <c r="BB33" s="420">
        <v>507</v>
      </c>
      <c r="BC33" s="410">
        <f t="shared" si="21"/>
        <v>782</v>
      </c>
      <c r="BD33" s="420">
        <v>440</v>
      </c>
      <c r="BE33" s="420">
        <v>342</v>
      </c>
      <c r="BF33" s="421"/>
      <c r="BG33" s="415">
        <v>480</v>
      </c>
      <c r="BH33" s="410">
        <f t="shared" si="10"/>
        <v>719</v>
      </c>
      <c r="BI33" s="416">
        <v>392</v>
      </c>
      <c r="BJ33" s="416">
        <v>327</v>
      </c>
      <c r="BK33" s="157"/>
      <c r="BL33" s="158">
        <f aca="true" t="shared" si="44" ref="BL33:BL44">ROUND((BH33-BC33)/BC33*100,100)</f>
        <v>-8.05626598465473</v>
      </c>
      <c r="BM33" s="154">
        <f aca="true" t="shared" si="45" ref="BM33:BM44">ROUND((BG33-BB33)/BB33*100,100)</f>
        <v>-5.32544378698225</v>
      </c>
      <c r="BN33" s="139" t="s">
        <v>397</v>
      </c>
      <c r="BO33" s="429">
        <v>318</v>
      </c>
      <c r="BP33" s="413">
        <f t="shared" si="13"/>
        <v>667</v>
      </c>
      <c r="BQ33" s="412">
        <v>348</v>
      </c>
      <c r="BR33" s="412">
        <v>319</v>
      </c>
      <c r="BS33" s="414"/>
      <c r="BT33" s="415">
        <v>318</v>
      </c>
      <c r="BU33" s="413">
        <f t="shared" si="14"/>
        <v>659</v>
      </c>
      <c r="BV33" s="416">
        <v>357</v>
      </c>
      <c r="BW33" s="416">
        <v>302</v>
      </c>
      <c r="BX33" s="176"/>
      <c r="BY33" s="159">
        <f t="shared" si="15"/>
        <v>-1.19940029985008</v>
      </c>
      <c r="BZ33" s="159">
        <f t="shared" si="16"/>
        <v>0</v>
      </c>
      <c r="CA33" s="182" t="s">
        <v>398</v>
      </c>
      <c r="CB33" s="439">
        <f>SUM(CB6:CB32)</f>
        <v>11130</v>
      </c>
      <c r="CC33" s="426">
        <f>SUM(CC6:CC32)</f>
        <v>30839</v>
      </c>
      <c r="CD33" s="426">
        <f>SUM(CD6:CD32)</f>
        <v>15087</v>
      </c>
      <c r="CE33" s="426">
        <f>SUM(CE6:CE32)</f>
        <v>15752</v>
      </c>
      <c r="CF33" s="440"/>
      <c r="CG33" s="427">
        <f>SUM(CG6:CG32)</f>
        <v>11725</v>
      </c>
      <c r="CH33" s="426">
        <f>SUM(CH6:CH32)</f>
        <v>30806</v>
      </c>
      <c r="CI33" s="426">
        <f>SUM(CI6:CI32)</f>
        <v>15085</v>
      </c>
      <c r="CJ33" s="426">
        <f>SUM(CJ6:CJ32)</f>
        <v>15721</v>
      </c>
      <c r="CK33" s="183"/>
      <c r="CL33" s="175">
        <f>ROUND((CH33-CC33)/CC33*100,100)</f>
        <v>-0.107007360809365</v>
      </c>
      <c r="CM33" s="175">
        <f>ROUND((CG33-CB33)/CB33*100,100)</f>
        <v>5.34591194968553</v>
      </c>
      <c r="CN33" s="180" t="s">
        <v>399</v>
      </c>
      <c r="CO33" s="436">
        <v>0</v>
      </c>
      <c r="CP33" s="428">
        <f t="shared" si="40"/>
        <v>0</v>
      </c>
      <c r="CQ33" s="436">
        <v>0</v>
      </c>
      <c r="CR33" s="436">
        <v>0</v>
      </c>
      <c r="CS33" s="421"/>
      <c r="CT33" s="422">
        <v>39</v>
      </c>
      <c r="CU33" s="423">
        <f t="shared" si="41"/>
        <v>127</v>
      </c>
      <c r="CV33" s="423">
        <v>60</v>
      </c>
      <c r="CW33" s="423">
        <v>67</v>
      </c>
      <c r="CX33" s="162"/>
      <c r="CY33" s="163" t="s">
        <v>385</v>
      </c>
      <c r="CZ33" s="154" t="s">
        <v>385</v>
      </c>
    </row>
    <row r="34" spans="1:104" ht="15" customHeight="1">
      <c r="A34" s="155" t="s">
        <v>400</v>
      </c>
      <c r="B34" s="420">
        <v>54</v>
      </c>
      <c r="C34" s="410">
        <f t="shared" si="20"/>
        <v>114</v>
      </c>
      <c r="D34" s="420">
        <v>55</v>
      </c>
      <c r="E34" s="420">
        <v>59</v>
      </c>
      <c r="F34" s="421"/>
      <c r="G34" s="415">
        <v>92</v>
      </c>
      <c r="H34" s="410">
        <f t="shared" si="0"/>
        <v>234</v>
      </c>
      <c r="I34" s="416">
        <v>114</v>
      </c>
      <c r="J34" s="416">
        <v>120</v>
      </c>
      <c r="K34" s="139"/>
      <c r="L34" s="158">
        <f t="shared" si="1"/>
        <v>105.263157894737</v>
      </c>
      <c r="M34" s="154">
        <f t="shared" si="2"/>
        <v>70.3703703703704</v>
      </c>
      <c r="N34" s="139" t="s">
        <v>401</v>
      </c>
      <c r="O34" s="429">
        <v>248</v>
      </c>
      <c r="P34" s="413">
        <f t="shared" si="3"/>
        <v>511</v>
      </c>
      <c r="Q34" s="412">
        <v>302</v>
      </c>
      <c r="R34" s="412">
        <v>209</v>
      </c>
      <c r="S34" s="414"/>
      <c r="T34" s="415">
        <v>305</v>
      </c>
      <c r="U34" s="413">
        <f t="shared" si="4"/>
        <v>706</v>
      </c>
      <c r="V34" s="416">
        <v>389</v>
      </c>
      <c r="W34" s="416">
        <v>317</v>
      </c>
      <c r="X34" s="176"/>
      <c r="Y34" s="159">
        <f t="shared" si="5"/>
        <v>38.160469667319</v>
      </c>
      <c r="Z34" s="159">
        <f t="shared" si="6"/>
        <v>22.9838709677419</v>
      </c>
      <c r="AB34" s="106"/>
      <c r="AC34" s="106"/>
      <c r="AD34" s="106"/>
      <c r="AE34" s="106"/>
      <c r="AF34" s="106"/>
      <c r="AG34" s="106"/>
      <c r="AH34" s="106"/>
      <c r="AI34" s="106"/>
      <c r="AJ34" s="106"/>
      <c r="AL34" s="171"/>
      <c r="AM34" s="171"/>
      <c r="AN34" s="180" t="s">
        <v>402</v>
      </c>
      <c r="AO34" s="436">
        <v>0</v>
      </c>
      <c r="AP34" s="428">
        <f>AQ34+AR34</f>
        <v>0</v>
      </c>
      <c r="AQ34" s="436">
        <v>0</v>
      </c>
      <c r="AR34" s="436">
        <v>0</v>
      </c>
      <c r="AS34" s="421"/>
      <c r="AT34" s="422">
        <v>17</v>
      </c>
      <c r="AU34" s="423">
        <f>AV34+AW34</f>
        <v>54</v>
      </c>
      <c r="AV34" s="423">
        <v>25</v>
      </c>
      <c r="AW34" s="423">
        <v>29</v>
      </c>
      <c r="AX34" s="162"/>
      <c r="AY34" s="163" t="s">
        <v>387</v>
      </c>
      <c r="AZ34" s="154" t="s">
        <v>387</v>
      </c>
      <c r="BA34" s="155" t="s">
        <v>400</v>
      </c>
      <c r="BB34" s="420">
        <v>69</v>
      </c>
      <c r="BC34" s="410">
        <f t="shared" si="21"/>
        <v>129</v>
      </c>
      <c r="BD34" s="420">
        <v>67</v>
      </c>
      <c r="BE34" s="420">
        <v>62</v>
      </c>
      <c r="BF34" s="421"/>
      <c r="BG34" s="415">
        <v>96</v>
      </c>
      <c r="BH34" s="410">
        <f t="shared" si="10"/>
        <v>238</v>
      </c>
      <c r="BI34" s="416">
        <v>116</v>
      </c>
      <c r="BJ34" s="416">
        <v>122</v>
      </c>
      <c r="BK34" s="139"/>
      <c r="BL34" s="158">
        <f t="shared" si="44"/>
        <v>84.4961240310078</v>
      </c>
      <c r="BM34" s="154">
        <f t="shared" si="45"/>
        <v>39.1304347826087</v>
      </c>
      <c r="BN34" s="139" t="s">
        <v>401</v>
      </c>
      <c r="BO34" s="429">
        <v>253</v>
      </c>
      <c r="BP34" s="413">
        <f t="shared" si="13"/>
        <v>519</v>
      </c>
      <c r="BQ34" s="412">
        <v>304</v>
      </c>
      <c r="BR34" s="412">
        <v>215</v>
      </c>
      <c r="BS34" s="414"/>
      <c r="BT34" s="415">
        <v>310</v>
      </c>
      <c r="BU34" s="413">
        <f t="shared" si="14"/>
        <v>715</v>
      </c>
      <c r="BV34" s="416">
        <v>392</v>
      </c>
      <c r="BW34" s="416">
        <v>323</v>
      </c>
      <c r="BX34" s="176"/>
      <c r="BY34" s="159">
        <f t="shared" si="15"/>
        <v>37.7649325626204</v>
      </c>
      <c r="BZ34" s="159">
        <f t="shared" si="16"/>
        <v>22.5296442687747</v>
      </c>
      <c r="CB34" s="106"/>
      <c r="CC34" s="106"/>
      <c r="CD34" s="106"/>
      <c r="CE34" s="106"/>
      <c r="CF34" s="106"/>
      <c r="CG34" s="106"/>
      <c r="CH34" s="106"/>
      <c r="CI34" s="106"/>
      <c r="CJ34" s="106"/>
      <c r="CL34" s="171"/>
      <c r="CM34" s="171"/>
      <c r="CN34" s="180" t="s">
        <v>402</v>
      </c>
      <c r="CO34" s="436">
        <v>0</v>
      </c>
      <c r="CP34" s="428">
        <f>CQ34+CR34</f>
        <v>0</v>
      </c>
      <c r="CQ34" s="436">
        <v>0</v>
      </c>
      <c r="CR34" s="436">
        <v>0</v>
      </c>
      <c r="CS34" s="421"/>
      <c r="CT34" s="422">
        <v>17</v>
      </c>
      <c r="CU34" s="423">
        <f>CV34+CW34</f>
        <v>54</v>
      </c>
      <c r="CV34" s="423">
        <v>25</v>
      </c>
      <c r="CW34" s="423">
        <v>29</v>
      </c>
      <c r="CX34" s="162"/>
      <c r="CY34" s="163" t="s">
        <v>385</v>
      </c>
      <c r="CZ34" s="154" t="s">
        <v>385</v>
      </c>
    </row>
    <row r="35" spans="1:104" ht="15" customHeight="1">
      <c r="A35" s="155" t="s">
        <v>403</v>
      </c>
      <c r="B35" s="420">
        <v>46</v>
      </c>
      <c r="C35" s="410">
        <f t="shared" si="20"/>
        <v>110</v>
      </c>
      <c r="D35" s="420">
        <v>63</v>
      </c>
      <c r="E35" s="420">
        <v>47</v>
      </c>
      <c r="F35" s="437"/>
      <c r="G35" s="415">
        <v>51</v>
      </c>
      <c r="H35" s="410">
        <f t="shared" si="0"/>
        <v>140</v>
      </c>
      <c r="I35" s="416">
        <v>76</v>
      </c>
      <c r="J35" s="416">
        <v>64</v>
      </c>
      <c r="K35" s="139"/>
      <c r="L35" s="158">
        <f t="shared" si="1"/>
        <v>27.2727272727273</v>
      </c>
      <c r="M35" s="154">
        <f t="shared" si="2"/>
        <v>10.8695652173913</v>
      </c>
      <c r="N35" s="139" t="s">
        <v>404</v>
      </c>
      <c r="O35" s="429">
        <v>221</v>
      </c>
      <c r="P35" s="413">
        <f t="shared" si="3"/>
        <v>550</v>
      </c>
      <c r="Q35" s="412">
        <v>275</v>
      </c>
      <c r="R35" s="412">
        <v>275</v>
      </c>
      <c r="S35" s="414"/>
      <c r="T35" s="415">
        <v>242</v>
      </c>
      <c r="U35" s="413">
        <f t="shared" si="4"/>
        <v>595</v>
      </c>
      <c r="V35" s="416">
        <v>298</v>
      </c>
      <c r="W35" s="416">
        <v>297</v>
      </c>
      <c r="X35" s="176"/>
      <c r="Y35" s="159">
        <f t="shared" si="5"/>
        <v>8.18181818181818</v>
      </c>
      <c r="Z35" s="159">
        <f t="shared" si="6"/>
        <v>9.50226244343891</v>
      </c>
      <c r="AA35" s="140" t="s">
        <v>405</v>
      </c>
      <c r="AB35" s="425">
        <v>124</v>
      </c>
      <c r="AC35" s="428">
        <f aca="true" t="shared" si="46" ref="AC35:AC66">AD35+AE35</f>
        <v>130</v>
      </c>
      <c r="AD35" s="425">
        <v>79</v>
      </c>
      <c r="AE35" s="425">
        <v>51</v>
      </c>
      <c r="AF35" s="417"/>
      <c r="AG35" s="422">
        <v>89</v>
      </c>
      <c r="AH35" s="423">
        <f aca="true" t="shared" si="47" ref="AH35:AH57">AI35+AJ35</f>
        <v>89</v>
      </c>
      <c r="AI35" s="423">
        <v>44</v>
      </c>
      <c r="AJ35" s="423">
        <v>45</v>
      </c>
      <c r="AK35" s="166"/>
      <c r="AL35" s="159">
        <f aca="true" t="shared" si="48" ref="AL35:AL57">ROUND((AH35-AC35)/AC35*100,100)</f>
        <v>-31.5384615384615</v>
      </c>
      <c r="AM35" s="154">
        <f aca="true" t="shared" si="49" ref="AM35:AM57">ROUND((AG35-AB35)/AB35*100,100)</f>
        <v>-28.2258064516129</v>
      </c>
      <c r="AN35" s="180" t="s">
        <v>406</v>
      </c>
      <c r="AO35" s="436">
        <v>0</v>
      </c>
      <c r="AP35" s="428">
        <f>AQ35+AR35</f>
        <v>0</v>
      </c>
      <c r="AQ35" s="436">
        <v>0</v>
      </c>
      <c r="AR35" s="436">
        <v>0</v>
      </c>
      <c r="AS35" s="421"/>
      <c r="AT35" s="422">
        <v>0</v>
      </c>
      <c r="AU35" s="423">
        <f>AV35+AW35</f>
        <v>0</v>
      </c>
      <c r="AV35" s="423">
        <v>0</v>
      </c>
      <c r="AW35" s="423">
        <v>0</v>
      </c>
      <c r="AX35" s="162"/>
      <c r="AY35" s="163" t="s">
        <v>385</v>
      </c>
      <c r="AZ35" s="154" t="s">
        <v>385</v>
      </c>
      <c r="BA35" s="155" t="s">
        <v>403</v>
      </c>
      <c r="BB35" s="420">
        <v>49</v>
      </c>
      <c r="BC35" s="410">
        <f t="shared" si="21"/>
        <v>116</v>
      </c>
      <c r="BD35" s="420">
        <v>66</v>
      </c>
      <c r="BE35" s="420">
        <v>50</v>
      </c>
      <c r="BF35" s="437"/>
      <c r="BG35" s="415">
        <v>54</v>
      </c>
      <c r="BH35" s="410">
        <f t="shared" si="10"/>
        <v>143</v>
      </c>
      <c r="BI35" s="416">
        <v>77</v>
      </c>
      <c r="BJ35" s="416">
        <v>66</v>
      </c>
      <c r="BK35" s="139"/>
      <c r="BL35" s="158">
        <f t="shared" si="44"/>
        <v>23.2758620689655</v>
      </c>
      <c r="BM35" s="154">
        <f t="shared" si="45"/>
        <v>10.2040816326531</v>
      </c>
      <c r="BN35" s="139" t="s">
        <v>404</v>
      </c>
      <c r="BO35" s="429">
        <v>224</v>
      </c>
      <c r="BP35" s="413">
        <f t="shared" si="13"/>
        <v>556</v>
      </c>
      <c r="BQ35" s="412">
        <v>278</v>
      </c>
      <c r="BR35" s="412">
        <v>278</v>
      </c>
      <c r="BS35" s="414"/>
      <c r="BT35" s="415">
        <v>243</v>
      </c>
      <c r="BU35" s="413">
        <f t="shared" si="14"/>
        <v>596</v>
      </c>
      <c r="BV35" s="416">
        <v>298</v>
      </c>
      <c r="BW35" s="416">
        <v>298</v>
      </c>
      <c r="BX35" s="176"/>
      <c r="BY35" s="159">
        <f t="shared" si="15"/>
        <v>7.19424460431655</v>
      </c>
      <c r="BZ35" s="159">
        <f t="shared" si="16"/>
        <v>8.48214285714286</v>
      </c>
      <c r="CA35" s="140" t="s">
        <v>405</v>
      </c>
      <c r="CB35" s="425">
        <v>128</v>
      </c>
      <c r="CC35" s="428">
        <f aca="true" t="shared" si="50" ref="CC35:CC57">CD35+CE35</f>
        <v>134</v>
      </c>
      <c r="CD35" s="425">
        <v>83</v>
      </c>
      <c r="CE35" s="425">
        <v>51</v>
      </c>
      <c r="CF35" s="417"/>
      <c r="CG35" s="422">
        <v>90</v>
      </c>
      <c r="CH35" s="423">
        <f aca="true" t="shared" si="51" ref="CH35:CH57">CI35+CJ35</f>
        <v>90</v>
      </c>
      <c r="CI35" s="423">
        <v>45</v>
      </c>
      <c r="CJ35" s="423">
        <v>45</v>
      </c>
      <c r="CK35" s="166"/>
      <c r="CL35" s="159">
        <f aca="true" t="shared" si="52" ref="CL35:CL57">ROUND((CH35-CC35)/CC35*100,100)</f>
        <v>-32.8358208955224</v>
      </c>
      <c r="CM35" s="154">
        <f aca="true" t="shared" si="53" ref="CM35:CM57">ROUND((CG35-CB35)/CB35*100,100)</f>
        <v>-29.6875</v>
      </c>
      <c r="CN35" s="180" t="s">
        <v>407</v>
      </c>
      <c r="CO35" s="436">
        <v>0</v>
      </c>
      <c r="CP35" s="428">
        <f t="shared" si="40"/>
        <v>0</v>
      </c>
      <c r="CQ35" s="436">
        <v>0</v>
      </c>
      <c r="CR35" s="436">
        <v>0</v>
      </c>
      <c r="CS35" s="421"/>
      <c r="CT35" s="422">
        <v>6</v>
      </c>
      <c r="CU35" s="423">
        <f>CV35+CW35</f>
        <v>6</v>
      </c>
      <c r="CV35" s="423">
        <v>6</v>
      </c>
      <c r="CW35" s="423">
        <v>0</v>
      </c>
      <c r="CX35" s="162"/>
      <c r="CY35" s="163" t="s">
        <v>385</v>
      </c>
      <c r="CZ35" s="154" t="s">
        <v>385</v>
      </c>
    </row>
    <row r="36" spans="1:104" ht="15" customHeight="1">
      <c r="A36" s="155" t="s">
        <v>408</v>
      </c>
      <c r="B36" s="420">
        <v>395</v>
      </c>
      <c r="C36" s="410">
        <f t="shared" si="20"/>
        <v>781</v>
      </c>
      <c r="D36" s="420">
        <v>429</v>
      </c>
      <c r="E36" s="420">
        <v>352</v>
      </c>
      <c r="F36" s="437"/>
      <c r="G36" s="415">
        <v>378</v>
      </c>
      <c r="H36" s="410">
        <f t="shared" si="0"/>
        <v>722</v>
      </c>
      <c r="I36" s="416">
        <v>372</v>
      </c>
      <c r="J36" s="416">
        <v>350</v>
      </c>
      <c r="K36" s="139"/>
      <c r="L36" s="158">
        <f t="shared" si="1"/>
        <v>-7.55441741357234</v>
      </c>
      <c r="M36" s="154">
        <f t="shared" si="2"/>
        <v>-4.30379746835443</v>
      </c>
      <c r="N36" s="139" t="s">
        <v>409</v>
      </c>
      <c r="O36" s="429">
        <v>80</v>
      </c>
      <c r="P36" s="413">
        <f t="shared" si="3"/>
        <v>192</v>
      </c>
      <c r="Q36" s="412">
        <v>103</v>
      </c>
      <c r="R36" s="412">
        <v>89</v>
      </c>
      <c r="S36" s="414"/>
      <c r="T36" s="415">
        <v>86</v>
      </c>
      <c r="U36" s="413">
        <f t="shared" si="4"/>
        <v>209</v>
      </c>
      <c r="V36" s="416">
        <v>106</v>
      </c>
      <c r="W36" s="416">
        <v>103</v>
      </c>
      <c r="X36" s="176"/>
      <c r="Y36" s="159">
        <f t="shared" si="5"/>
        <v>8.85416666666667</v>
      </c>
      <c r="Z36" s="159">
        <f t="shared" si="6"/>
        <v>7.5</v>
      </c>
      <c r="AA36" s="140" t="s">
        <v>410</v>
      </c>
      <c r="AB36" s="425">
        <v>227</v>
      </c>
      <c r="AC36" s="428">
        <f t="shared" si="46"/>
        <v>654</v>
      </c>
      <c r="AD36" s="425">
        <v>324</v>
      </c>
      <c r="AE36" s="425">
        <v>330</v>
      </c>
      <c r="AF36" s="417"/>
      <c r="AG36" s="422">
        <v>248</v>
      </c>
      <c r="AH36" s="423">
        <f t="shared" si="47"/>
        <v>648</v>
      </c>
      <c r="AI36" s="423">
        <v>328</v>
      </c>
      <c r="AJ36" s="423">
        <v>320</v>
      </c>
      <c r="AK36" s="166"/>
      <c r="AL36" s="159">
        <f t="shared" si="48"/>
        <v>-0.917431192660551</v>
      </c>
      <c r="AM36" s="154">
        <f t="shared" si="49"/>
        <v>9.2511013215859</v>
      </c>
      <c r="AN36" s="167" t="s">
        <v>160</v>
      </c>
      <c r="AO36" s="432">
        <f>SUM(AO22:AO35)</f>
        <v>2536</v>
      </c>
      <c r="AP36" s="433">
        <f>SUM(AP22:AP35)</f>
        <v>6557</v>
      </c>
      <c r="AQ36" s="433">
        <f>SUM(AQ22:AQ35)</f>
        <v>3107</v>
      </c>
      <c r="AR36" s="433">
        <f>SUM(AR22:AR35)</f>
        <v>3450</v>
      </c>
      <c r="AS36" s="426"/>
      <c r="AT36" s="441">
        <f>SUM(AT22:AT35)</f>
        <v>2579</v>
      </c>
      <c r="AU36" s="433">
        <f>SUM(AU22:AU35)</f>
        <v>6249</v>
      </c>
      <c r="AV36" s="433">
        <f>SUM(AV22:AV35)</f>
        <v>2964</v>
      </c>
      <c r="AW36" s="433">
        <f>SUM(AW22:AW35)</f>
        <v>3285</v>
      </c>
      <c r="AX36" s="174"/>
      <c r="AY36" s="169">
        <f>ROUND((AU36-AP36)/AP36*100,100)</f>
        <v>-4.69727009303035</v>
      </c>
      <c r="AZ36" s="170">
        <f>ROUND((AT36-AO36)/AO36*100,100)</f>
        <v>1.69558359621451</v>
      </c>
      <c r="BA36" s="155" t="s">
        <v>408</v>
      </c>
      <c r="BB36" s="420">
        <v>422</v>
      </c>
      <c r="BC36" s="410">
        <f t="shared" si="21"/>
        <v>832</v>
      </c>
      <c r="BD36" s="420">
        <v>452</v>
      </c>
      <c r="BE36" s="420">
        <v>380</v>
      </c>
      <c r="BF36" s="437"/>
      <c r="BG36" s="415">
        <v>414</v>
      </c>
      <c r="BH36" s="410">
        <f t="shared" si="10"/>
        <v>781</v>
      </c>
      <c r="BI36" s="416">
        <v>400</v>
      </c>
      <c r="BJ36" s="416">
        <v>381</v>
      </c>
      <c r="BK36" s="139"/>
      <c r="BL36" s="158">
        <f t="shared" si="44"/>
        <v>-6.12980769230769</v>
      </c>
      <c r="BM36" s="154">
        <f t="shared" si="45"/>
        <v>-1.8957345971564</v>
      </c>
      <c r="BN36" s="139" t="s">
        <v>409</v>
      </c>
      <c r="BO36" s="429">
        <v>83</v>
      </c>
      <c r="BP36" s="413">
        <f t="shared" si="13"/>
        <v>195</v>
      </c>
      <c r="BQ36" s="412">
        <v>104</v>
      </c>
      <c r="BR36" s="412">
        <v>91</v>
      </c>
      <c r="BS36" s="414"/>
      <c r="BT36" s="415">
        <v>86</v>
      </c>
      <c r="BU36" s="413">
        <f t="shared" si="14"/>
        <v>209</v>
      </c>
      <c r="BV36" s="416">
        <v>106</v>
      </c>
      <c r="BW36" s="416">
        <v>103</v>
      </c>
      <c r="BX36" s="176"/>
      <c r="BY36" s="159">
        <f t="shared" si="15"/>
        <v>7.17948717948718</v>
      </c>
      <c r="BZ36" s="159">
        <f t="shared" si="16"/>
        <v>3.6144578313253</v>
      </c>
      <c r="CA36" s="140" t="s">
        <v>410</v>
      </c>
      <c r="CB36" s="425">
        <v>229</v>
      </c>
      <c r="CC36" s="428">
        <f t="shared" si="50"/>
        <v>656</v>
      </c>
      <c r="CD36" s="425">
        <v>325</v>
      </c>
      <c r="CE36" s="425">
        <v>331</v>
      </c>
      <c r="CF36" s="417"/>
      <c r="CG36" s="422">
        <v>250</v>
      </c>
      <c r="CH36" s="423">
        <f t="shared" si="51"/>
        <v>650</v>
      </c>
      <c r="CI36" s="423">
        <v>329</v>
      </c>
      <c r="CJ36" s="423">
        <v>321</v>
      </c>
      <c r="CK36" s="166"/>
      <c r="CL36" s="159">
        <f t="shared" si="52"/>
        <v>-0.914634146341463</v>
      </c>
      <c r="CM36" s="154">
        <f t="shared" si="53"/>
        <v>9.1703056768559</v>
      </c>
      <c r="CN36" s="167" t="s">
        <v>411</v>
      </c>
      <c r="CO36" s="432">
        <f>SUM(CO22:CO35)</f>
        <v>2567</v>
      </c>
      <c r="CP36" s="433">
        <f>SUM(CP22:CP35)</f>
        <v>6590</v>
      </c>
      <c r="CQ36" s="433">
        <f>SUM(CQ22:CQ35)</f>
        <v>3116</v>
      </c>
      <c r="CR36" s="433">
        <f>SUM(CR22:CR35)</f>
        <v>3474</v>
      </c>
      <c r="CS36" s="426"/>
      <c r="CT36" s="434">
        <f>SUM(CT22:CT35)</f>
        <v>2622</v>
      </c>
      <c r="CU36" s="433">
        <f>SUM(CU22:CU35)</f>
        <v>6299</v>
      </c>
      <c r="CV36" s="433">
        <f>SUM(CV22:CV35)</f>
        <v>2981</v>
      </c>
      <c r="CW36" s="433">
        <f>SUM(CW22:CW35)</f>
        <v>3318</v>
      </c>
      <c r="CX36" s="174"/>
      <c r="CY36" s="169">
        <f>ROUND((CU36-CP36)/CP36*100,100)</f>
        <v>-4.41578148710167</v>
      </c>
      <c r="CZ36" s="170">
        <f>ROUND((CT36-CO36)/CO36*100,100)</f>
        <v>2.14257888585898</v>
      </c>
    </row>
    <row r="37" spans="1:104" ht="15" customHeight="1">
      <c r="A37" s="155" t="s">
        <v>412</v>
      </c>
      <c r="B37" s="420">
        <v>179</v>
      </c>
      <c r="C37" s="410">
        <f t="shared" si="20"/>
        <v>353</v>
      </c>
      <c r="D37" s="420">
        <v>190</v>
      </c>
      <c r="E37" s="420">
        <v>163</v>
      </c>
      <c r="F37" s="437"/>
      <c r="G37" s="415">
        <v>188</v>
      </c>
      <c r="H37" s="410">
        <f t="shared" si="0"/>
        <v>357</v>
      </c>
      <c r="I37" s="416">
        <v>183</v>
      </c>
      <c r="J37" s="416">
        <v>174</v>
      </c>
      <c r="K37" s="139"/>
      <c r="L37" s="158">
        <f t="shared" si="1"/>
        <v>1.13314447592068</v>
      </c>
      <c r="M37" s="154">
        <f t="shared" si="2"/>
        <v>5.02793296089385</v>
      </c>
      <c r="N37" s="139" t="s">
        <v>413</v>
      </c>
      <c r="O37" s="429">
        <v>0</v>
      </c>
      <c r="P37" s="413">
        <f t="shared" si="3"/>
        <v>0</v>
      </c>
      <c r="Q37" s="412">
        <v>0</v>
      </c>
      <c r="R37" s="412">
        <v>0</v>
      </c>
      <c r="S37" s="414"/>
      <c r="T37" s="438">
        <v>0</v>
      </c>
      <c r="U37" s="413">
        <f t="shared" si="4"/>
        <v>0</v>
      </c>
      <c r="V37" s="438">
        <v>0</v>
      </c>
      <c r="W37" s="438">
        <v>0</v>
      </c>
      <c r="X37" s="176"/>
      <c r="Y37" s="158" t="s">
        <v>387</v>
      </c>
      <c r="Z37" s="154" t="s">
        <v>385</v>
      </c>
      <c r="AA37" s="140" t="s">
        <v>414</v>
      </c>
      <c r="AB37" s="425">
        <v>145</v>
      </c>
      <c r="AC37" s="428">
        <f t="shared" si="46"/>
        <v>405</v>
      </c>
      <c r="AD37" s="425">
        <v>203</v>
      </c>
      <c r="AE37" s="425">
        <v>202</v>
      </c>
      <c r="AF37" s="417"/>
      <c r="AG37" s="422">
        <v>154</v>
      </c>
      <c r="AH37" s="423">
        <f t="shared" si="47"/>
        <v>421</v>
      </c>
      <c r="AI37" s="423">
        <v>220</v>
      </c>
      <c r="AJ37" s="423">
        <v>201</v>
      </c>
      <c r="AK37" s="166"/>
      <c r="AL37" s="159">
        <f t="shared" si="48"/>
        <v>3.95061728395062</v>
      </c>
      <c r="AM37" s="154">
        <f t="shared" si="49"/>
        <v>6.20689655172414</v>
      </c>
      <c r="AO37" s="106"/>
      <c r="AP37" s="106"/>
      <c r="AQ37" s="106"/>
      <c r="AR37" s="106"/>
      <c r="AS37" s="417"/>
      <c r="AT37" s="106"/>
      <c r="AU37" s="106"/>
      <c r="AV37" s="106"/>
      <c r="AW37" s="111"/>
      <c r="AX37" s="139"/>
      <c r="AY37" s="171"/>
      <c r="AZ37" s="171"/>
      <c r="BA37" s="155" t="s">
        <v>412</v>
      </c>
      <c r="BB37" s="420">
        <v>191</v>
      </c>
      <c r="BC37" s="410">
        <f t="shared" si="21"/>
        <v>365</v>
      </c>
      <c r="BD37" s="420">
        <v>191</v>
      </c>
      <c r="BE37" s="420">
        <v>174</v>
      </c>
      <c r="BF37" s="437"/>
      <c r="BG37" s="415">
        <v>193</v>
      </c>
      <c r="BH37" s="410">
        <f t="shared" si="10"/>
        <v>362</v>
      </c>
      <c r="BI37" s="416">
        <v>188</v>
      </c>
      <c r="BJ37" s="416">
        <v>174</v>
      </c>
      <c r="BK37" s="139"/>
      <c r="BL37" s="158">
        <f t="shared" si="44"/>
        <v>-0.821917808219178</v>
      </c>
      <c r="BM37" s="154">
        <f t="shared" si="45"/>
        <v>1.04712041884817</v>
      </c>
      <c r="BN37" s="139" t="s">
        <v>413</v>
      </c>
      <c r="BO37" s="429">
        <v>0</v>
      </c>
      <c r="BP37" s="413">
        <f t="shared" si="13"/>
        <v>0</v>
      </c>
      <c r="BQ37" s="412">
        <v>0</v>
      </c>
      <c r="BR37" s="412">
        <v>0</v>
      </c>
      <c r="BS37" s="414"/>
      <c r="BT37" s="438">
        <v>0</v>
      </c>
      <c r="BU37" s="413">
        <f t="shared" si="14"/>
        <v>0</v>
      </c>
      <c r="BV37" s="438">
        <v>0</v>
      </c>
      <c r="BW37" s="438">
        <v>0</v>
      </c>
      <c r="BX37" s="176"/>
      <c r="BY37" s="158" t="s">
        <v>385</v>
      </c>
      <c r="BZ37" s="154" t="s">
        <v>385</v>
      </c>
      <c r="CA37" s="140" t="s">
        <v>414</v>
      </c>
      <c r="CB37" s="425">
        <v>147</v>
      </c>
      <c r="CC37" s="428">
        <f t="shared" si="50"/>
        <v>407</v>
      </c>
      <c r="CD37" s="425">
        <v>204</v>
      </c>
      <c r="CE37" s="425">
        <v>203</v>
      </c>
      <c r="CF37" s="417"/>
      <c r="CG37" s="422">
        <v>158</v>
      </c>
      <c r="CH37" s="423">
        <f t="shared" si="51"/>
        <v>433</v>
      </c>
      <c r="CI37" s="423">
        <v>224</v>
      </c>
      <c r="CJ37" s="423">
        <v>209</v>
      </c>
      <c r="CK37" s="166"/>
      <c r="CL37" s="159">
        <f t="shared" si="52"/>
        <v>6.38820638820639</v>
      </c>
      <c r="CM37" s="154">
        <f t="shared" si="53"/>
        <v>7.48299319727891</v>
      </c>
      <c r="CO37" s="106"/>
      <c r="CP37" s="106"/>
      <c r="CQ37" s="106"/>
      <c r="CR37" s="106"/>
      <c r="CS37" s="417"/>
      <c r="CT37" s="106"/>
      <c r="CU37" s="106"/>
      <c r="CV37" s="106"/>
      <c r="CW37" s="111"/>
      <c r="CX37" s="139"/>
      <c r="CY37" s="171"/>
      <c r="CZ37" s="171"/>
    </row>
    <row r="38" spans="1:104" ht="15" customHeight="1">
      <c r="A38" s="155" t="s">
        <v>415</v>
      </c>
      <c r="B38" s="420">
        <v>672</v>
      </c>
      <c r="C38" s="410">
        <f t="shared" si="20"/>
        <v>1477</v>
      </c>
      <c r="D38" s="420">
        <v>783</v>
      </c>
      <c r="E38" s="420">
        <v>694</v>
      </c>
      <c r="F38" s="437"/>
      <c r="G38" s="415">
        <v>657</v>
      </c>
      <c r="H38" s="410">
        <f t="shared" si="0"/>
        <v>1445</v>
      </c>
      <c r="I38" s="416">
        <v>760</v>
      </c>
      <c r="J38" s="416">
        <v>685</v>
      </c>
      <c r="K38" s="139"/>
      <c r="L38" s="158">
        <f t="shared" si="1"/>
        <v>-2.1665538253216</v>
      </c>
      <c r="M38" s="154">
        <f t="shared" si="2"/>
        <v>-2.23214285714286</v>
      </c>
      <c r="N38" s="135" t="s">
        <v>416</v>
      </c>
      <c r="O38" s="442">
        <v>0</v>
      </c>
      <c r="P38" s="413">
        <f t="shared" si="3"/>
        <v>0</v>
      </c>
      <c r="Q38" s="412">
        <v>0</v>
      </c>
      <c r="R38" s="412">
        <v>0</v>
      </c>
      <c r="S38" s="106"/>
      <c r="T38" s="443">
        <v>108</v>
      </c>
      <c r="U38" s="413">
        <f t="shared" si="4"/>
        <v>249</v>
      </c>
      <c r="V38" s="106">
        <v>128</v>
      </c>
      <c r="W38" s="106">
        <v>121</v>
      </c>
      <c r="Y38" s="158" t="s">
        <v>385</v>
      </c>
      <c r="Z38" s="154" t="s">
        <v>385</v>
      </c>
      <c r="AA38" s="140" t="s">
        <v>417</v>
      </c>
      <c r="AB38" s="425">
        <v>455</v>
      </c>
      <c r="AC38" s="428">
        <f t="shared" si="46"/>
        <v>1206</v>
      </c>
      <c r="AD38" s="425">
        <v>614</v>
      </c>
      <c r="AE38" s="425">
        <v>592</v>
      </c>
      <c r="AF38" s="417"/>
      <c r="AG38" s="422">
        <v>456</v>
      </c>
      <c r="AH38" s="423">
        <f t="shared" si="47"/>
        <v>1114</v>
      </c>
      <c r="AI38" s="423">
        <v>570</v>
      </c>
      <c r="AJ38" s="423">
        <v>544</v>
      </c>
      <c r="AK38" s="166"/>
      <c r="AL38" s="159">
        <f t="shared" si="48"/>
        <v>-7.62852404643449</v>
      </c>
      <c r="AM38" s="154">
        <f t="shared" si="49"/>
        <v>0.21978021978022</v>
      </c>
      <c r="AN38" s="140" t="s">
        <v>166</v>
      </c>
      <c r="AO38" s="435">
        <v>119</v>
      </c>
      <c r="AP38" s="444">
        <f>AQ38+AR38</f>
        <v>331</v>
      </c>
      <c r="AQ38" s="436">
        <v>161</v>
      </c>
      <c r="AR38" s="436">
        <v>170</v>
      </c>
      <c r="AS38" s="417"/>
      <c r="AT38" s="422">
        <v>119</v>
      </c>
      <c r="AU38" s="423">
        <f>AV38+AW38</f>
        <v>293</v>
      </c>
      <c r="AV38" s="423">
        <v>143</v>
      </c>
      <c r="AW38" s="423">
        <v>150</v>
      </c>
      <c r="AX38" s="162"/>
      <c r="AY38" s="163">
        <f aca="true" t="shared" si="54" ref="AY38:AY43">ROUND((AU38-AP38)/AP38*100,100)</f>
        <v>-11.4803625377643</v>
      </c>
      <c r="AZ38" s="154">
        <f aca="true" t="shared" si="55" ref="AZ38:AZ43">ROUND((AT38-AO38)/AO38*100,100)</f>
        <v>0</v>
      </c>
      <c r="BA38" s="155" t="s">
        <v>415</v>
      </c>
      <c r="BB38" s="420">
        <v>711</v>
      </c>
      <c r="BC38" s="410">
        <f t="shared" si="21"/>
        <v>1526</v>
      </c>
      <c r="BD38" s="420">
        <v>803</v>
      </c>
      <c r="BE38" s="420">
        <v>723</v>
      </c>
      <c r="BF38" s="437"/>
      <c r="BG38" s="415">
        <v>691</v>
      </c>
      <c r="BH38" s="410">
        <f t="shared" si="10"/>
        <v>1494</v>
      </c>
      <c r="BI38" s="416">
        <v>783</v>
      </c>
      <c r="BJ38" s="416">
        <v>711</v>
      </c>
      <c r="BK38" s="139"/>
      <c r="BL38" s="158">
        <f t="shared" si="44"/>
        <v>-2.09698558322412</v>
      </c>
      <c r="BM38" s="154">
        <f t="shared" si="45"/>
        <v>-2.81293952180028</v>
      </c>
      <c r="BN38" s="135" t="s">
        <v>416</v>
      </c>
      <c r="BO38" s="442">
        <v>0</v>
      </c>
      <c r="BP38" s="413">
        <f t="shared" si="13"/>
        <v>0</v>
      </c>
      <c r="BQ38" s="412">
        <v>0</v>
      </c>
      <c r="BR38" s="412">
        <v>0</v>
      </c>
      <c r="BS38" s="106"/>
      <c r="BT38" s="443">
        <v>112</v>
      </c>
      <c r="BU38" s="413">
        <f t="shared" si="14"/>
        <v>257</v>
      </c>
      <c r="BV38" s="106">
        <v>133</v>
      </c>
      <c r="BW38" s="106">
        <v>124</v>
      </c>
      <c r="BY38" s="158" t="s">
        <v>385</v>
      </c>
      <c r="BZ38" s="154" t="s">
        <v>385</v>
      </c>
      <c r="CA38" s="140" t="s">
        <v>417</v>
      </c>
      <c r="CB38" s="425">
        <v>456</v>
      </c>
      <c r="CC38" s="428">
        <f t="shared" si="50"/>
        <v>1207</v>
      </c>
      <c r="CD38" s="425">
        <v>614</v>
      </c>
      <c r="CE38" s="425">
        <v>593</v>
      </c>
      <c r="CF38" s="417"/>
      <c r="CG38" s="422">
        <v>457</v>
      </c>
      <c r="CH38" s="423">
        <f t="shared" si="51"/>
        <v>1115</v>
      </c>
      <c r="CI38" s="423">
        <v>570</v>
      </c>
      <c r="CJ38" s="423">
        <v>545</v>
      </c>
      <c r="CK38" s="166"/>
      <c r="CL38" s="159">
        <f t="shared" si="52"/>
        <v>-7.62220381110191</v>
      </c>
      <c r="CM38" s="154">
        <f t="shared" si="53"/>
        <v>0.219298245614035</v>
      </c>
      <c r="CN38" s="140" t="s">
        <v>418</v>
      </c>
      <c r="CO38" s="435">
        <v>121</v>
      </c>
      <c r="CP38" s="444">
        <f>CQ38+CR38</f>
        <v>333</v>
      </c>
      <c r="CQ38" s="436">
        <v>161</v>
      </c>
      <c r="CR38" s="436">
        <v>172</v>
      </c>
      <c r="CS38" s="417"/>
      <c r="CT38" s="422">
        <v>122</v>
      </c>
      <c r="CU38" s="423">
        <f>CV38+CW38</f>
        <v>296</v>
      </c>
      <c r="CV38" s="423">
        <v>144</v>
      </c>
      <c r="CW38" s="423">
        <v>152</v>
      </c>
      <c r="CX38" s="162"/>
      <c r="CY38" s="163">
        <f aca="true" t="shared" si="56" ref="CY38:CY43">ROUND((CU38-CP38)/CP38*100,100)</f>
        <v>-11.1111111111111</v>
      </c>
      <c r="CZ38" s="154">
        <f aca="true" t="shared" si="57" ref="CZ38:CZ43">ROUND((CT38-CO38)/CO38*100,100)</f>
        <v>0.826446280991736</v>
      </c>
    </row>
    <row r="39" spans="1:104" ht="15" customHeight="1">
      <c r="A39" s="155" t="s">
        <v>419</v>
      </c>
      <c r="B39" s="420">
        <v>183</v>
      </c>
      <c r="C39" s="410">
        <f t="shared" si="20"/>
        <v>375</v>
      </c>
      <c r="D39" s="420">
        <v>209</v>
      </c>
      <c r="E39" s="420">
        <v>166</v>
      </c>
      <c r="F39" s="437"/>
      <c r="G39" s="415">
        <v>209</v>
      </c>
      <c r="H39" s="410">
        <f t="shared" si="0"/>
        <v>386</v>
      </c>
      <c r="I39" s="416">
        <v>225</v>
      </c>
      <c r="J39" s="416">
        <v>161</v>
      </c>
      <c r="K39" s="139"/>
      <c r="L39" s="158">
        <f t="shared" si="1"/>
        <v>2.93333333333333</v>
      </c>
      <c r="M39" s="154">
        <f t="shared" si="2"/>
        <v>14.207650273224</v>
      </c>
      <c r="N39" s="135" t="s">
        <v>420</v>
      </c>
      <c r="O39" s="442">
        <v>0</v>
      </c>
      <c r="P39" s="413">
        <f t="shared" si="3"/>
        <v>0</v>
      </c>
      <c r="Q39" s="412">
        <v>0</v>
      </c>
      <c r="R39" s="412">
        <v>0</v>
      </c>
      <c r="S39" s="106"/>
      <c r="T39" s="443">
        <v>302</v>
      </c>
      <c r="U39" s="413">
        <f t="shared" si="4"/>
        <v>808</v>
      </c>
      <c r="V39" s="106">
        <v>393</v>
      </c>
      <c r="W39" s="106">
        <v>415</v>
      </c>
      <c r="Y39" s="158" t="s">
        <v>385</v>
      </c>
      <c r="Z39" s="154" t="s">
        <v>385</v>
      </c>
      <c r="AA39" s="140" t="s">
        <v>421</v>
      </c>
      <c r="AB39" s="425">
        <v>191</v>
      </c>
      <c r="AC39" s="428">
        <f t="shared" si="46"/>
        <v>574</v>
      </c>
      <c r="AD39" s="425">
        <v>278</v>
      </c>
      <c r="AE39" s="425">
        <v>296</v>
      </c>
      <c r="AF39" s="417"/>
      <c r="AG39" s="422">
        <v>197</v>
      </c>
      <c r="AH39" s="423">
        <f t="shared" si="47"/>
        <v>553</v>
      </c>
      <c r="AI39" s="423">
        <v>283</v>
      </c>
      <c r="AJ39" s="423">
        <v>270</v>
      </c>
      <c r="AK39" s="166"/>
      <c r="AL39" s="159">
        <f t="shared" si="48"/>
        <v>-3.65853658536585</v>
      </c>
      <c r="AM39" s="159">
        <f t="shared" si="49"/>
        <v>3.1413612565445</v>
      </c>
      <c r="AN39" s="186" t="s">
        <v>172</v>
      </c>
      <c r="AO39" s="435">
        <v>1808</v>
      </c>
      <c r="AP39" s="444">
        <f>AQ39+AR39</f>
        <v>4616</v>
      </c>
      <c r="AQ39" s="436">
        <v>2240</v>
      </c>
      <c r="AR39" s="436">
        <v>2376</v>
      </c>
      <c r="AS39" s="417"/>
      <c r="AT39" s="422">
        <v>1765</v>
      </c>
      <c r="AU39" s="423">
        <f>AV39+AW39</f>
        <v>4263</v>
      </c>
      <c r="AV39" s="423">
        <v>2047</v>
      </c>
      <c r="AW39" s="423">
        <v>2216</v>
      </c>
      <c r="AX39" s="162"/>
      <c r="AY39" s="163">
        <f t="shared" si="54"/>
        <v>-7.6473136915078</v>
      </c>
      <c r="AZ39" s="154">
        <f t="shared" si="55"/>
        <v>-2.3783185840708</v>
      </c>
      <c r="BA39" s="155" t="s">
        <v>419</v>
      </c>
      <c r="BB39" s="420">
        <v>194</v>
      </c>
      <c r="BC39" s="410">
        <f t="shared" si="21"/>
        <v>386</v>
      </c>
      <c r="BD39" s="420">
        <v>210</v>
      </c>
      <c r="BE39" s="420">
        <v>176</v>
      </c>
      <c r="BF39" s="437"/>
      <c r="BG39" s="415">
        <v>212</v>
      </c>
      <c r="BH39" s="410">
        <f t="shared" si="10"/>
        <v>389</v>
      </c>
      <c r="BI39" s="416">
        <v>225</v>
      </c>
      <c r="BJ39" s="416">
        <v>164</v>
      </c>
      <c r="BK39" s="139"/>
      <c r="BL39" s="158">
        <f t="shared" si="44"/>
        <v>0.77720207253886</v>
      </c>
      <c r="BM39" s="154">
        <f t="shared" si="45"/>
        <v>9.27835051546392</v>
      </c>
      <c r="BN39" s="135" t="s">
        <v>420</v>
      </c>
      <c r="BO39" s="442">
        <v>0</v>
      </c>
      <c r="BP39" s="413">
        <f t="shared" si="13"/>
        <v>0</v>
      </c>
      <c r="BQ39" s="412">
        <v>0</v>
      </c>
      <c r="BR39" s="412">
        <v>0</v>
      </c>
      <c r="BS39" s="106"/>
      <c r="BT39" s="443">
        <v>303</v>
      </c>
      <c r="BU39" s="413">
        <f t="shared" si="14"/>
        <v>810</v>
      </c>
      <c r="BV39" s="106">
        <v>394</v>
      </c>
      <c r="BW39" s="106">
        <v>416</v>
      </c>
      <c r="BY39" s="158" t="s">
        <v>385</v>
      </c>
      <c r="BZ39" s="154" t="s">
        <v>385</v>
      </c>
      <c r="CA39" s="140" t="s">
        <v>421</v>
      </c>
      <c r="CB39" s="425">
        <v>192</v>
      </c>
      <c r="CC39" s="428">
        <f t="shared" si="50"/>
        <v>575</v>
      </c>
      <c r="CD39" s="425">
        <v>278</v>
      </c>
      <c r="CE39" s="425">
        <v>297</v>
      </c>
      <c r="CF39" s="417"/>
      <c r="CG39" s="422">
        <v>198</v>
      </c>
      <c r="CH39" s="423">
        <f t="shared" si="51"/>
        <v>554</v>
      </c>
      <c r="CI39" s="423">
        <v>283</v>
      </c>
      <c r="CJ39" s="423">
        <v>271</v>
      </c>
      <c r="CK39" s="166"/>
      <c r="CL39" s="159">
        <f t="shared" si="52"/>
        <v>-3.65217391304348</v>
      </c>
      <c r="CM39" s="159">
        <f t="shared" si="53"/>
        <v>3.125</v>
      </c>
      <c r="CN39" s="186" t="s">
        <v>422</v>
      </c>
      <c r="CO39" s="435">
        <v>1938</v>
      </c>
      <c r="CP39" s="444">
        <f>CQ39+CR39</f>
        <v>4763</v>
      </c>
      <c r="CQ39" s="436">
        <v>2322</v>
      </c>
      <c r="CR39" s="436">
        <v>2441</v>
      </c>
      <c r="CS39" s="417"/>
      <c r="CT39" s="422">
        <v>1856</v>
      </c>
      <c r="CU39" s="423">
        <f>CV39+CW39</f>
        <v>4372</v>
      </c>
      <c r="CV39" s="423">
        <v>2101</v>
      </c>
      <c r="CW39" s="423">
        <v>2271</v>
      </c>
      <c r="CX39" s="162"/>
      <c r="CY39" s="163">
        <f t="shared" si="56"/>
        <v>-8.20911190426202</v>
      </c>
      <c r="CZ39" s="154">
        <f t="shared" si="57"/>
        <v>-4.23116615067079</v>
      </c>
    </row>
    <row r="40" spans="1:104" ht="15" customHeight="1">
      <c r="A40" s="155" t="s">
        <v>423</v>
      </c>
      <c r="B40" s="420">
        <v>290</v>
      </c>
      <c r="C40" s="410">
        <f t="shared" si="20"/>
        <v>641</v>
      </c>
      <c r="D40" s="420">
        <v>335</v>
      </c>
      <c r="E40" s="420">
        <v>306</v>
      </c>
      <c r="F40" s="437"/>
      <c r="G40" s="415">
        <v>270</v>
      </c>
      <c r="H40" s="410">
        <f t="shared" si="0"/>
        <v>622</v>
      </c>
      <c r="I40" s="416">
        <v>316</v>
      </c>
      <c r="J40" s="416">
        <v>306</v>
      </c>
      <c r="K40" s="139"/>
      <c r="L40" s="158">
        <f t="shared" si="1"/>
        <v>-2.96411856474259</v>
      </c>
      <c r="M40" s="154">
        <f t="shared" si="2"/>
        <v>-6.89655172413793</v>
      </c>
      <c r="N40" s="135" t="s">
        <v>424</v>
      </c>
      <c r="O40" s="442">
        <v>0</v>
      </c>
      <c r="P40" s="413">
        <f t="shared" si="3"/>
        <v>0</v>
      </c>
      <c r="Q40" s="412">
        <v>0</v>
      </c>
      <c r="R40" s="412">
        <v>0</v>
      </c>
      <c r="S40" s="106"/>
      <c r="T40" s="443">
        <v>147</v>
      </c>
      <c r="U40" s="413">
        <f t="shared" si="4"/>
        <v>380</v>
      </c>
      <c r="V40" s="106">
        <v>193</v>
      </c>
      <c r="W40" s="106">
        <v>187</v>
      </c>
      <c r="Y40" s="158" t="s">
        <v>385</v>
      </c>
      <c r="Z40" s="154" t="s">
        <v>385</v>
      </c>
      <c r="AA40" s="140" t="s">
        <v>425</v>
      </c>
      <c r="AB40" s="425">
        <v>369</v>
      </c>
      <c r="AC40" s="428">
        <f t="shared" si="46"/>
        <v>929</v>
      </c>
      <c r="AD40" s="425">
        <v>456</v>
      </c>
      <c r="AE40" s="425">
        <v>473</v>
      </c>
      <c r="AF40" s="417"/>
      <c r="AG40" s="422">
        <v>378</v>
      </c>
      <c r="AH40" s="423">
        <f t="shared" si="47"/>
        <v>889</v>
      </c>
      <c r="AI40" s="423">
        <v>429</v>
      </c>
      <c r="AJ40" s="423">
        <v>460</v>
      </c>
      <c r="AK40" s="166"/>
      <c r="AL40" s="159">
        <f t="shared" si="48"/>
        <v>-4.30570505920344</v>
      </c>
      <c r="AM40" s="154">
        <f t="shared" si="49"/>
        <v>2.4390243902439</v>
      </c>
      <c r="AN40" s="186" t="s">
        <v>426</v>
      </c>
      <c r="AO40" s="435">
        <v>691</v>
      </c>
      <c r="AP40" s="444">
        <f>AQ40+AR40</f>
        <v>1894</v>
      </c>
      <c r="AQ40" s="436">
        <v>917</v>
      </c>
      <c r="AR40" s="436">
        <v>977</v>
      </c>
      <c r="AS40" s="417"/>
      <c r="AT40" s="422">
        <v>683</v>
      </c>
      <c r="AU40" s="423">
        <f>AV40+AW40</f>
        <v>1702</v>
      </c>
      <c r="AV40" s="423">
        <v>823</v>
      </c>
      <c r="AW40" s="423">
        <v>879</v>
      </c>
      <c r="AX40" s="162"/>
      <c r="AY40" s="163">
        <f t="shared" si="54"/>
        <v>-10.1372756071806</v>
      </c>
      <c r="AZ40" s="154">
        <f t="shared" si="55"/>
        <v>-1.15774240231548</v>
      </c>
      <c r="BA40" s="155" t="s">
        <v>423</v>
      </c>
      <c r="BB40" s="420">
        <v>296</v>
      </c>
      <c r="BC40" s="410">
        <f t="shared" si="21"/>
        <v>652</v>
      </c>
      <c r="BD40" s="420">
        <v>341</v>
      </c>
      <c r="BE40" s="420">
        <v>311</v>
      </c>
      <c r="BF40" s="437"/>
      <c r="BG40" s="415">
        <v>282</v>
      </c>
      <c r="BH40" s="410">
        <f t="shared" si="10"/>
        <v>636</v>
      </c>
      <c r="BI40" s="416">
        <v>323</v>
      </c>
      <c r="BJ40" s="416">
        <v>313</v>
      </c>
      <c r="BK40" s="139"/>
      <c r="BL40" s="158">
        <f t="shared" si="44"/>
        <v>-2.45398773006135</v>
      </c>
      <c r="BM40" s="154">
        <f t="shared" si="45"/>
        <v>-4.72972972972973</v>
      </c>
      <c r="BN40" s="135" t="s">
        <v>424</v>
      </c>
      <c r="BO40" s="442">
        <v>0</v>
      </c>
      <c r="BP40" s="413">
        <f t="shared" si="13"/>
        <v>0</v>
      </c>
      <c r="BQ40" s="412">
        <v>0</v>
      </c>
      <c r="BR40" s="412">
        <v>0</v>
      </c>
      <c r="BS40" s="106"/>
      <c r="BT40" s="443">
        <v>152</v>
      </c>
      <c r="BU40" s="413">
        <f t="shared" si="14"/>
        <v>387</v>
      </c>
      <c r="BV40" s="106">
        <v>196</v>
      </c>
      <c r="BW40" s="106">
        <v>191</v>
      </c>
      <c r="BY40" s="158" t="s">
        <v>385</v>
      </c>
      <c r="BZ40" s="154" t="s">
        <v>385</v>
      </c>
      <c r="CA40" s="140" t="s">
        <v>425</v>
      </c>
      <c r="CB40" s="425">
        <v>374</v>
      </c>
      <c r="CC40" s="428">
        <f t="shared" si="50"/>
        <v>934</v>
      </c>
      <c r="CD40" s="425">
        <v>460</v>
      </c>
      <c r="CE40" s="425">
        <v>474</v>
      </c>
      <c r="CF40" s="417"/>
      <c r="CG40" s="422">
        <v>384</v>
      </c>
      <c r="CH40" s="423">
        <f t="shared" si="51"/>
        <v>895</v>
      </c>
      <c r="CI40" s="423">
        <v>434</v>
      </c>
      <c r="CJ40" s="423">
        <v>461</v>
      </c>
      <c r="CK40" s="166"/>
      <c r="CL40" s="159">
        <f t="shared" si="52"/>
        <v>-4.17558886509636</v>
      </c>
      <c r="CM40" s="154">
        <f t="shared" si="53"/>
        <v>2.67379679144385</v>
      </c>
      <c r="CN40" s="186" t="s">
        <v>427</v>
      </c>
      <c r="CO40" s="435">
        <v>705</v>
      </c>
      <c r="CP40" s="444">
        <f>CQ40+CR40</f>
        <v>1909</v>
      </c>
      <c r="CQ40" s="436">
        <v>919</v>
      </c>
      <c r="CR40" s="436">
        <v>990</v>
      </c>
      <c r="CS40" s="417"/>
      <c r="CT40" s="422">
        <v>707</v>
      </c>
      <c r="CU40" s="423">
        <f>CV40+CW40</f>
        <v>1728</v>
      </c>
      <c r="CV40" s="423">
        <v>828</v>
      </c>
      <c r="CW40" s="423">
        <v>900</v>
      </c>
      <c r="CX40" s="162"/>
      <c r="CY40" s="163">
        <f t="shared" si="56"/>
        <v>-9.48140387637507</v>
      </c>
      <c r="CZ40" s="154">
        <f t="shared" si="57"/>
        <v>0.283687943262411</v>
      </c>
    </row>
    <row r="41" spans="1:104" ht="15" customHeight="1">
      <c r="A41" s="155" t="s">
        <v>428</v>
      </c>
      <c r="B41" s="420">
        <v>1037</v>
      </c>
      <c r="C41" s="410">
        <f t="shared" si="20"/>
        <v>2039</v>
      </c>
      <c r="D41" s="420">
        <v>1136</v>
      </c>
      <c r="E41" s="420">
        <v>903</v>
      </c>
      <c r="F41" s="437"/>
      <c r="G41" s="415">
        <v>970</v>
      </c>
      <c r="H41" s="410">
        <f t="shared" si="0"/>
        <v>1989</v>
      </c>
      <c r="I41" s="416">
        <v>1059</v>
      </c>
      <c r="J41" s="416">
        <v>930</v>
      </c>
      <c r="K41" s="139"/>
      <c r="L41" s="158">
        <f t="shared" si="1"/>
        <v>-2.45218244237371</v>
      </c>
      <c r="M41" s="154">
        <f t="shared" si="2"/>
        <v>-6.46094503375121</v>
      </c>
      <c r="N41" s="135" t="s">
        <v>429</v>
      </c>
      <c r="O41" s="442">
        <v>0</v>
      </c>
      <c r="P41" s="413">
        <f t="shared" si="3"/>
        <v>0</v>
      </c>
      <c r="Q41" s="412">
        <v>0</v>
      </c>
      <c r="R41" s="412">
        <v>0</v>
      </c>
      <c r="S41" s="106"/>
      <c r="T41" s="443">
        <v>84</v>
      </c>
      <c r="U41" s="413">
        <f t="shared" si="4"/>
        <v>188</v>
      </c>
      <c r="V41" s="106">
        <v>91</v>
      </c>
      <c r="W41" s="106">
        <v>97</v>
      </c>
      <c r="Y41" s="158" t="s">
        <v>385</v>
      </c>
      <c r="Z41" s="154" t="s">
        <v>385</v>
      </c>
      <c r="AA41" s="140" t="s">
        <v>430</v>
      </c>
      <c r="AB41" s="425">
        <v>130</v>
      </c>
      <c r="AC41" s="428">
        <f t="shared" si="46"/>
        <v>443</v>
      </c>
      <c r="AD41" s="425">
        <v>216</v>
      </c>
      <c r="AE41" s="425">
        <v>227</v>
      </c>
      <c r="AF41" s="417"/>
      <c r="AG41" s="422">
        <v>150</v>
      </c>
      <c r="AH41" s="423">
        <f t="shared" si="47"/>
        <v>529</v>
      </c>
      <c r="AI41" s="423">
        <v>263</v>
      </c>
      <c r="AJ41" s="423">
        <v>266</v>
      </c>
      <c r="AK41" s="166"/>
      <c r="AL41" s="159">
        <f t="shared" si="48"/>
        <v>19.4130925507901</v>
      </c>
      <c r="AM41" s="154">
        <f t="shared" si="49"/>
        <v>15.3846153846154</v>
      </c>
      <c r="AN41" s="186" t="s">
        <v>184</v>
      </c>
      <c r="AO41" s="435">
        <v>254</v>
      </c>
      <c r="AP41" s="444">
        <f>AQ41+AR41</f>
        <v>606</v>
      </c>
      <c r="AQ41" s="436">
        <v>281</v>
      </c>
      <c r="AR41" s="436">
        <v>325</v>
      </c>
      <c r="AS41" s="417"/>
      <c r="AT41" s="422">
        <v>251</v>
      </c>
      <c r="AU41" s="423">
        <f>AV41+AW41</f>
        <v>560</v>
      </c>
      <c r="AV41" s="423">
        <v>253</v>
      </c>
      <c r="AW41" s="423">
        <v>307</v>
      </c>
      <c r="AX41" s="162"/>
      <c r="AY41" s="163">
        <f t="shared" si="54"/>
        <v>-7.59075907590759</v>
      </c>
      <c r="AZ41" s="154">
        <f t="shared" si="55"/>
        <v>-1.18110236220472</v>
      </c>
      <c r="BA41" s="155" t="s">
        <v>428</v>
      </c>
      <c r="BB41" s="420">
        <v>1074</v>
      </c>
      <c r="BC41" s="410">
        <f t="shared" si="21"/>
        <v>2100</v>
      </c>
      <c r="BD41" s="420">
        <v>1167</v>
      </c>
      <c r="BE41" s="420">
        <v>933</v>
      </c>
      <c r="BF41" s="437"/>
      <c r="BG41" s="415">
        <v>1007</v>
      </c>
      <c r="BH41" s="410">
        <f t="shared" si="10"/>
        <v>2036</v>
      </c>
      <c r="BI41" s="416">
        <v>1084</v>
      </c>
      <c r="BJ41" s="416">
        <v>952</v>
      </c>
      <c r="BK41" s="139"/>
      <c r="BL41" s="158">
        <f t="shared" si="44"/>
        <v>-3.04761904761905</v>
      </c>
      <c r="BM41" s="154">
        <f t="shared" si="45"/>
        <v>-6.23836126629423</v>
      </c>
      <c r="BN41" s="135" t="s">
        <v>429</v>
      </c>
      <c r="BO41" s="442">
        <v>0</v>
      </c>
      <c r="BP41" s="413">
        <f t="shared" si="13"/>
        <v>0</v>
      </c>
      <c r="BQ41" s="412">
        <v>0</v>
      </c>
      <c r="BR41" s="412">
        <v>0</v>
      </c>
      <c r="BS41" s="106"/>
      <c r="BT41" s="443">
        <v>100</v>
      </c>
      <c r="BU41" s="413">
        <f t="shared" si="14"/>
        <v>215</v>
      </c>
      <c r="BV41" s="106">
        <v>103</v>
      </c>
      <c r="BW41" s="106">
        <v>112</v>
      </c>
      <c r="BY41" s="158" t="s">
        <v>385</v>
      </c>
      <c r="BZ41" s="154" t="s">
        <v>385</v>
      </c>
      <c r="CA41" s="140" t="s">
        <v>430</v>
      </c>
      <c r="CB41" s="425">
        <v>131</v>
      </c>
      <c r="CC41" s="428">
        <f t="shared" si="50"/>
        <v>444</v>
      </c>
      <c r="CD41" s="425">
        <v>217</v>
      </c>
      <c r="CE41" s="425">
        <v>227</v>
      </c>
      <c r="CF41" s="417"/>
      <c r="CG41" s="422">
        <v>152</v>
      </c>
      <c r="CH41" s="423">
        <f t="shared" si="51"/>
        <v>531</v>
      </c>
      <c r="CI41" s="423">
        <v>264</v>
      </c>
      <c r="CJ41" s="423">
        <v>267</v>
      </c>
      <c r="CK41" s="166"/>
      <c r="CL41" s="159">
        <f t="shared" si="52"/>
        <v>19.5945945945946</v>
      </c>
      <c r="CM41" s="154">
        <f t="shared" si="53"/>
        <v>16.030534351145</v>
      </c>
      <c r="CN41" s="186" t="s">
        <v>431</v>
      </c>
      <c r="CO41" s="435">
        <v>258</v>
      </c>
      <c r="CP41" s="444">
        <f>CQ41+CR41</f>
        <v>610</v>
      </c>
      <c r="CQ41" s="436">
        <v>282</v>
      </c>
      <c r="CR41" s="436">
        <v>328</v>
      </c>
      <c r="CS41" s="417"/>
      <c r="CT41" s="422">
        <v>254</v>
      </c>
      <c r="CU41" s="423">
        <f>CV41+CW41</f>
        <v>563</v>
      </c>
      <c r="CV41" s="423">
        <v>256</v>
      </c>
      <c r="CW41" s="423">
        <v>307</v>
      </c>
      <c r="CX41" s="162"/>
      <c r="CY41" s="163">
        <f t="shared" si="56"/>
        <v>-7.70491803278689</v>
      </c>
      <c r="CZ41" s="154">
        <f t="shared" si="57"/>
        <v>-1.55038759689922</v>
      </c>
    </row>
    <row r="42" spans="1:104" ht="15" customHeight="1">
      <c r="A42" s="155" t="s">
        <v>432</v>
      </c>
      <c r="B42" s="420">
        <v>825</v>
      </c>
      <c r="C42" s="410">
        <f t="shared" si="20"/>
        <v>1681</v>
      </c>
      <c r="D42" s="420">
        <v>953</v>
      </c>
      <c r="E42" s="420">
        <v>728</v>
      </c>
      <c r="F42" s="437"/>
      <c r="G42" s="415">
        <v>822</v>
      </c>
      <c r="H42" s="410">
        <f t="shared" si="0"/>
        <v>1675</v>
      </c>
      <c r="I42" s="416">
        <v>927</v>
      </c>
      <c r="J42" s="416">
        <v>748</v>
      </c>
      <c r="K42" s="139"/>
      <c r="L42" s="158">
        <f t="shared" si="1"/>
        <v>-0.356930398572278</v>
      </c>
      <c r="M42" s="154">
        <f t="shared" si="2"/>
        <v>-0.363636363636364</v>
      </c>
      <c r="N42" s="135" t="s">
        <v>433</v>
      </c>
      <c r="O42" s="442">
        <v>0</v>
      </c>
      <c r="P42" s="413">
        <f t="shared" si="3"/>
        <v>0</v>
      </c>
      <c r="Q42" s="412">
        <v>0</v>
      </c>
      <c r="R42" s="412">
        <v>0</v>
      </c>
      <c r="S42" s="106"/>
      <c r="T42" s="443">
        <v>167</v>
      </c>
      <c r="U42" s="413">
        <f t="shared" si="4"/>
        <v>434</v>
      </c>
      <c r="V42" s="106">
        <v>213</v>
      </c>
      <c r="W42" s="106">
        <v>221</v>
      </c>
      <c r="Y42" s="158" t="s">
        <v>385</v>
      </c>
      <c r="Z42" s="154" t="s">
        <v>385</v>
      </c>
      <c r="AA42" s="140" t="s">
        <v>434</v>
      </c>
      <c r="AB42" s="425">
        <v>264</v>
      </c>
      <c r="AC42" s="428">
        <f t="shared" si="46"/>
        <v>744</v>
      </c>
      <c r="AD42" s="425">
        <v>384</v>
      </c>
      <c r="AE42" s="425">
        <v>360</v>
      </c>
      <c r="AF42" s="417"/>
      <c r="AG42" s="422">
        <v>265</v>
      </c>
      <c r="AH42" s="423">
        <f t="shared" si="47"/>
        <v>745</v>
      </c>
      <c r="AI42" s="423">
        <v>383</v>
      </c>
      <c r="AJ42" s="423">
        <v>362</v>
      </c>
      <c r="AK42" s="166"/>
      <c r="AL42" s="159">
        <f t="shared" si="48"/>
        <v>0.134408602150538</v>
      </c>
      <c r="AM42" s="154">
        <f t="shared" si="49"/>
        <v>0.378787878787879</v>
      </c>
      <c r="AN42" s="186" t="s">
        <v>190</v>
      </c>
      <c r="AO42" s="417">
        <v>1609</v>
      </c>
      <c r="AP42" s="444">
        <f>AQ42+AR42</f>
        <v>4087</v>
      </c>
      <c r="AQ42" s="417">
        <v>1909</v>
      </c>
      <c r="AR42" s="417">
        <v>2178</v>
      </c>
      <c r="AS42" s="417"/>
      <c r="AT42" s="422">
        <v>1525</v>
      </c>
      <c r="AU42" s="423">
        <f>AV42+AW42</f>
        <v>3553</v>
      </c>
      <c r="AV42" s="423">
        <v>1632</v>
      </c>
      <c r="AW42" s="423">
        <v>1921</v>
      </c>
      <c r="AX42" s="162"/>
      <c r="AY42" s="163">
        <f t="shared" si="54"/>
        <v>-13.0658184487399</v>
      </c>
      <c r="AZ42" s="154">
        <f t="shared" si="55"/>
        <v>-5.22063393412057</v>
      </c>
      <c r="BA42" s="155" t="s">
        <v>432</v>
      </c>
      <c r="BB42" s="420">
        <v>868</v>
      </c>
      <c r="BC42" s="410">
        <f t="shared" si="21"/>
        <v>1751</v>
      </c>
      <c r="BD42" s="420">
        <v>994</v>
      </c>
      <c r="BE42" s="420">
        <v>757</v>
      </c>
      <c r="BF42" s="437"/>
      <c r="BG42" s="415">
        <v>866</v>
      </c>
      <c r="BH42" s="410">
        <f t="shared" si="10"/>
        <v>1726</v>
      </c>
      <c r="BI42" s="416">
        <v>939</v>
      </c>
      <c r="BJ42" s="416">
        <v>787</v>
      </c>
      <c r="BK42" s="139"/>
      <c r="BL42" s="158">
        <f t="shared" si="44"/>
        <v>-1.42775556824672</v>
      </c>
      <c r="BM42" s="154">
        <f t="shared" si="45"/>
        <v>-0.230414746543779</v>
      </c>
      <c r="BN42" s="135" t="s">
        <v>433</v>
      </c>
      <c r="BO42" s="442">
        <v>0</v>
      </c>
      <c r="BP42" s="413">
        <f t="shared" si="13"/>
        <v>0</v>
      </c>
      <c r="BQ42" s="412">
        <v>0</v>
      </c>
      <c r="BR42" s="412">
        <v>0</v>
      </c>
      <c r="BS42" s="106"/>
      <c r="BT42" s="443">
        <v>175</v>
      </c>
      <c r="BU42" s="413">
        <f t="shared" si="14"/>
        <v>442</v>
      </c>
      <c r="BV42" s="106">
        <v>214</v>
      </c>
      <c r="BW42" s="106">
        <v>228</v>
      </c>
      <c r="BY42" s="158" t="s">
        <v>385</v>
      </c>
      <c r="BZ42" s="154" t="s">
        <v>385</v>
      </c>
      <c r="CA42" s="140" t="s">
        <v>434</v>
      </c>
      <c r="CB42" s="425">
        <v>267</v>
      </c>
      <c r="CC42" s="428">
        <f t="shared" si="50"/>
        <v>749</v>
      </c>
      <c r="CD42" s="425">
        <v>386</v>
      </c>
      <c r="CE42" s="425">
        <v>363</v>
      </c>
      <c r="CF42" s="417"/>
      <c r="CG42" s="422">
        <v>270</v>
      </c>
      <c r="CH42" s="423">
        <f t="shared" si="51"/>
        <v>753</v>
      </c>
      <c r="CI42" s="423">
        <v>385</v>
      </c>
      <c r="CJ42" s="423">
        <v>368</v>
      </c>
      <c r="CK42" s="166"/>
      <c r="CL42" s="159">
        <f t="shared" si="52"/>
        <v>0.534045393858478</v>
      </c>
      <c r="CM42" s="154">
        <f t="shared" si="53"/>
        <v>1.12359550561798</v>
      </c>
      <c r="CN42" s="186" t="s">
        <v>435</v>
      </c>
      <c r="CO42" s="417">
        <v>1662</v>
      </c>
      <c r="CP42" s="444">
        <f>CQ42+CR42</f>
        <v>4152</v>
      </c>
      <c r="CQ42" s="417">
        <v>1943</v>
      </c>
      <c r="CR42" s="417">
        <v>2209</v>
      </c>
      <c r="CS42" s="417"/>
      <c r="CT42" s="422">
        <v>1565</v>
      </c>
      <c r="CU42" s="423">
        <f>CV42+CW42</f>
        <v>3600</v>
      </c>
      <c r="CV42" s="423">
        <v>1662</v>
      </c>
      <c r="CW42" s="423">
        <v>1938</v>
      </c>
      <c r="CX42" s="162"/>
      <c r="CY42" s="163">
        <f t="shared" si="56"/>
        <v>-13.2947976878613</v>
      </c>
      <c r="CZ42" s="154">
        <f t="shared" si="57"/>
        <v>-5.83634175691937</v>
      </c>
    </row>
    <row r="43" spans="1:104" ht="15" customHeight="1">
      <c r="A43" s="155" t="s">
        <v>436</v>
      </c>
      <c r="B43" s="420">
        <v>525</v>
      </c>
      <c r="C43" s="410">
        <f t="shared" si="20"/>
        <v>1175</v>
      </c>
      <c r="D43" s="420">
        <v>631</v>
      </c>
      <c r="E43" s="420">
        <v>544</v>
      </c>
      <c r="F43" s="437"/>
      <c r="G43" s="415">
        <v>489</v>
      </c>
      <c r="H43" s="410">
        <f t="shared" si="0"/>
        <v>1159</v>
      </c>
      <c r="I43" s="416">
        <v>615</v>
      </c>
      <c r="J43" s="416">
        <v>544</v>
      </c>
      <c r="K43" s="139"/>
      <c r="L43" s="158">
        <f t="shared" si="1"/>
        <v>-1.36170212765957</v>
      </c>
      <c r="M43" s="154">
        <f t="shared" si="2"/>
        <v>-6.85714285714286</v>
      </c>
      <c r="N43" s="135" t="s">
        <v>437</v>
      </c>
      <c r="O43" s="442">
        <v>0</v>
      </c>
      <c r="P43" s="413">
        <f t="shared" si="3"/>
        <v>0</v>
      </c>
      <c r="Q43" s="412">
        <v>0</v>
      </c>
      <c r="R43" s="412">
        <v>0</v>
      </c>
      <c r="S43" s="106"/>
      <c r="T43" s="443">
        <v>77</v>
      </c>
      <c r="U43" s="413">
        <f t="shared" si="4"/>
        <v>202</v>
      </c>
      <c r="V43" s="106">
        <v>100</v>
      </c>
      <c r="W43" s="106">
        <v>102</v>
      </c>
      <c r="Y43" s="158" t="s">
        <v>385</v>
      </c>
      <c r="Z43" s="154" t="s">
        <v>385</v>
      </c>
      <c r="AA43" s="140" t="s">
        <v>438</v>
      </c>
      <c r="AB43" s="425">
        <v>348</v>
      </c>
      <c r="AC43" s="428">
        <f t="shared" si="46"/>
        <v>817</v>
      </c>
      <c r="AD43" s="425">
        <v>402</v>
      </c>
      <c r="AE43" s="425">
        <v>415</v>
      </c>
      <c r="AF43" s="417"/>
      <c r="AG43" s="422">
        <v>337</v>
      </c>
      <c r="AH43" s="423">
        <f t="shared" si="47"/>
        <v>739</v>
      </c>
      <c r="AI43" s="423">
        <v>361</v>
      </c>
      <c r="AJ43" s="423">
        <v>378</v>
      </c>
      <c r="AK43" s="166"/>
      <c r="AL43" s="159">
        <f t="shared" si="48"/>
        <v>-9.54712362301102</v>
      </c>
      <c r="AM43" s="154">
        <f t="shared" si="49"/>
        <v>-3.16091954022989</v>
      </c>
      <c r="AN43" s="187" t="s">
        <v>196</v>
      </c>
      <c r="AO43" s="445">
        <f aca="true" t="shared" si="58" ref="AO43:AW43">SUM(AO38:AO42)</f>
        <v>4481</v>
      </c>
      <c r="AP43" s="445">
        <f t="shared" si="58"/>
        <v>11534</v>
      </c>
      <c r="AQ43" s="445">
        <f t="shared" si="58"/>
        <v>5508</v>
      </c>
      <c r="AR43" s="445">
        <f t="shared" si="58"/>
        <v>6026</v>
      </c>
      <c r="AS43" s="426"/>
      <c r="AT43" s="441">
        <f t="shared" si="58"/>
        <v>4343</v>
      </c>
      <c r="AU43" s="445">
        <f t="shared" si="58"/>
        <v>10371</v>
      </c>
      <c r="AV43" s="445">
        <f t="shared" si="58"/>
        <v>4898</v>
      </c>
      <c r="AW43" s="445">
        <f t="shared" si="58"/>
        <v>5473</v>
      </c>
      <c r="AX43" s="188"/>
      <c r="AY43" s="169">
        <f t="shared" si="54"/>
        <v>-10.0832321831108</v>
      </c>
      <c r="AZ43" s="170">
        <f t="shared" si="55"/>
        <v>-3.07966971658112</v>
      </c>
      <c r="BA43" s="155" t="s">
        <v>436</v>
      </c>
      <c r="BB43" s="420">
        <v>534</v>
      </c>
      <c r="BC43" s="410">
        <f t="shared" si="21"/>
        <v>1188</v>
      </c>
      <c r="BD43" s="420">
        <v>636</v>
      </c>
      <c r="BE43" s="420">
        <v>552</v>
      </c>
      <c r="BF43" s="437"/>
      <c r="BG43" s="415">
        <v>503</v>
      </c>
      <c r="BH43" s="410">
        <f t="shared" si="10"/>
        <v>1178</v>
      </c>
      <c r="BI43" s="416">
        <v>623</v>
      </c>
      <c r="BJ43" s="416">
        <v>555</v>
      </c>
      <c r="BK43" s="139"/>
      <c r="BL43" s="158">
        <f t="shared" si="44"/>
        <v>-0.841750841750842</v>
      </c>
      <c r="BM43" s="154">
        <f t="shared" si="45"/>
        <v>-5.80524344569288</v>
      </c>
      <c r="BN43" s="135" t="s">
        <v>437</v>
      </c>
      <c r="BO43" s="442">
        <v>0</v>
      </c>
      <c r="BP43" s="413">
        <f t="shared" si="13"/>
        <v>0</v>
      </c>
      <c r="BQ43" s="412">
        <v>0</v>
      </c>
      <c r="BR43" s="412">
        <v>0</v>
      </c>
      <c r="BS43" s="106"/>
      <c r="BT43" s="443">
        <v>86</v>
      </c>
      <c r="BU43" s="413">
        <f t="shared" si="14"/>
        <v>226</v>
      </c>
      <c r="BV43" s="106">
        <v>109</v>
      </c>
      <c r="BW43" s="106">
        <v>117</v>
      </c>
      <c r="BY43" s="158" t="s">
        <v>385</v>
      </c>
      <c r="BZ43" s="154" t="s">
        <v>385</v>
      </c>
      <c r="CA43" s="140" t="s">
        <v>438</v>
      </c>
      <c r="CB43" s="425">
        <v>356</v>
      </c>
      <c r="CC43" s="428">
        <f t="shared" si="50"/>
        <v>825</v>
      </c>
      <c r="CD43" s="425">
        <v>410</v>
      </c>
      <c r="CE43" s="425">
        <v>415</v>
      </c>
      <c r="CF43" s="417"/>
      <c r="CG43" s="422">
        <v>339</v>
      </c>
      <c r="CH43" s="423">
        <f t="shared" si="51"/>
        <v>742</v>
      </c>
      <c r="CI43" s="423">
        <v>363</v>
      </c>
      <c r="CJ43" s="423">
        <v>379</v>
      </c>
      <c r="CK43" s="166"/>
      <c r="CL43" s="159">
        <f t="shared" si="52"/>
        <v>-10.0606060606061</v>
      </c>
      <c r="CM43" s="154">
        <f t="shared" si="53"/>
        <v>-4.7752808988764</v>
      </c>
      <c r="CN43" s="187" t="s">
        <v>439</v>
      </c>
      <c r="CO43" s="445">
        <f aca="true" t="shared" si="59" ref="CO43:CW43">SUM(CO38:CO42)</f>
        <v>4684</v>
      </c>
      <c r="CP43" s="445">
        <f t="shared" si="59"/>
        <v>11767</v>
      </c>
      <c r="CQ43" s="445">
        <f t="shared" si="59"/>
        <v>5627</v>
      </c>
      <c r="CR43" s="445">
        <f t="shared" si="59"/>
        <v>6140</v>
      </c>
      <c r="CS43" s="426"/>
      <c r="CT43" s="441">
        <f t="shared" si="59"/>
        <v>4504</v>
      </c>
      <c r="CU43" s="445">
        <f t="shared" si="59"/>
        <v>10559</v>
      </c>
      <c r="CV43" s="445">
        <f t="shared" si="59"/>
        <v>4991</v>
      </c>
      <c r="CW43" s="445">
        <f t="shared" si="59"/>
        <v>5568</v>
      </c>
      <c r="CX43" s="188"/>
      <c r="CY43" s="169">
        <f t="shared" si="56"/>
        <v>-10.2659981303646</v>
      </c>
      <c r="CZ43" s="170">
        <f t="shared" si="57"/>
        <v>-3.84286934244236</v>
      </c>
    </row>
    <row r="44" spans="1:104" ht="15" customHeight="1">
      <c r="A44" s="155" t="s">
        <v>440</v>
      </c>
      <c r="B44" s="420">
        <v>326</v>
      </c>
      <c r="C44" s="410">
        <f t="shared" si="20"/>
        <v>1049</v>
      </c>
      <c r="D44" s="420">
        <v>532</v>
      </c>
      <c r="E44" s="420">
        <v>517</v>
      </c>
      <c r="F44" s="437"/>
      <c r="G44" s="415">
        <v>323</v>
      </c>
      <c r="H44" s="410">
        <f t="shared" si="0"/>
        <v>1055</v>
      </c>
      <c r="I44" s="416">
        <v>539</v>
      </c>
      <c r="J44" s="416">
        <v>516</v>
      </c>
      <c r="K44" s="139"/>
      <c r="L44" s="158">
        <f t="shared" si="1"/>
        <v>0.571973307912297</v>
      </c>
      <c r="M44" s="154">
        <f t="shared" si="2"/>
        <v>-0.920245398773006</v>
      </c>
      <c r="N44" s="135" t="s">
        <v>441</v>
      </c>
      <c r="O44" s="442">
        <v>0</v>
      </c>
      <c r="P44" s="413">
        <f t="shared" si="3"/>
        <v>0</v>
      </c>
      <c r="Q44" s="412">
        <v>0</v>
      </c>
      <c r="R44" s="412">
        <v>0</v>
      </c>
      <c r="S44" s="106"/>
      <c r="T44" s="443">
        <v>3</v>
      </c>
      <c r="U44" s="413">
        <f t="shared" si="4"/>
        <v>8</v>
      </c>
      <c r="V44" s="106">
        <v>4</v>
      </c>
      <c r="W44" s="106">
        <v>4</v>
      </c>
      <c r="Y44" s="158" t="s">
        <v>385</v>
      </c>
      <c r="Z44" s="154" t="s">
        <v>385</v>
      </c>
      <c r="AA44" s="140" t="s">
        <v>442</v>
      </c>
      <c r="AB44" s="425">
        <v>481</v>
      </c>
      <c r="AC44" s="428">
        <f t="shared" si="46"/>
        <v>1231</v>
      </c>
      <c r="AD44" s="425">
        <v>599</v>
      </c>
      <c r="AE44" s="425">
        <v>632</v>
      </c>
      <c r="AF44" s="417"/>
      <c r="AG44" s="422">
        <v>490</v>
      </c>
      <c r="AH44" s="423">
        <f t="shared" si="47"/>
        <v>1180</v>
      </c>
      <c r="AI44" s="423">
        <v>581</v>
      </c>
      <c r="AJ44" s="423">
        <v>599</v>
      </c>
      <c r="AK44" s="166"/>
      <c r="AL44" s="159">
        <f t="shared" si="48"/>
        <v>-4.1429731925264</v>
      </c>
      <c r="AM44" s="154">
        <f t="shared" si="49"/>
        <v>1.87110187110187</v>
      </c>
      <c r="AO44" s="106"/>
      <c r="AP44" s="106"/>
      <c r="AQ44" s="106"/>
      <c r="AR44" s="106"/>
      <c r="AS44" s="417"/>
      <c r="AT44" s="106"/>
      <c r="AU44" s="106"/>
      <c r="AV44" s="106"/>
      <c r="AW44" s="111"/>
      <c r="AX44" s="139"/>
      <c r="AY44" s="171"/>
      <c r="AZ44" s="171"/>
      <c r="BA44" s="155" t="s">
        <v>440</v>
      </c>
      <c r="BB44" s="420">
        <v>329</v>
      </c>
      <c r="BC44" s="410">
        <f t="shared" si="21"/>
        <v>1054</v>
      </c>
      <c r="BD44" s="420">
        <v>534</v>
      </c>
      <c r="BE44" s="420">
        <v>520</v>
      </c>
      <c r="BF44" s="437"/>
      <c r="BG44" s="415">
        <v>329</v>
      </c>
      <c r="BH44" s="410">
        <f t="shared" si="10"/>
        <v>1068</v>
      </c>
      <c r="BI44" s="416">
        <v>544</v>
      </c>
      <c r="BJ44" s="416">
        <v>524</v>
      </c>
      <c r="BK44" s="139"/>
      <c r="BL44" s="158">
        <f t="shared" si="44"/>
        <v>1.32827324478178</v>
      </c>
      <c r="BM44" s="154">
        <f t="shared" si="45"/>
        <v>0</v>
      </c>
      <c r="BN44" s="135" t="s">
        <v>441</v>
      </c>
      <c r="BO44" s="442">
        <v>0</v>
      </c>
      <c r="BP44" s="413">
        <f t="shared" si="13"/>
        <v>0</v>
      </c>
      <c r="BQ44" s="412">
        <v>0</v>
      </c>
      <c r="BR44" s="412">
        <v>0</v>
      </c>
      <c r="BS44" s="106"/>
      <c r="BT44" s="443">
        <v>3</v>
      </c>
      <c r="BU44" s="413">
        <f t="shared" si="14"/>
        <v>8</v>
      </c>
      <c r="BV44" s="106">
        <v>4</v>
      </c>
      <c r="BW44" s="106">
        <v>4</v>
      </c>
      <c r="BY44" s="158" t="s">
        <v>385</v>
      </c>
      <c r="BZ44" s="154" t="s">
        <v>385</v>
      </c>
      <c r="CA44" s="140" t="s">
        <v>442</v>
      </c>
      <c r="CB44" s="425">
        <v>488</v>
      </c>
      <c r="CC44" s="428">
        <f t="shared" si="50"/>
        <v>1239</v>
      </c>
      <c r="CD44" s="425">
        <v>605</v>
      </c>
      <c r="CE44" s="425">
        <v>634</v>
      </c>
      <c r="CF44" s="417"/>
      <c r="CG44" s="422">
        <v>492</v>
      </c>
      <c r="CH44" s="423">
        <f t="shared" si="51"/>
        <v>1182</v>
      </c>
      <c r="CI44" s="423">
        <v>582</v>
      </c>
      <c r="CJ44" s="423">
        <v>600</v>
      </c>
      <c r="CK44" s="166"/>
      <c r="CL44" s="159">
        <f t="shared" si="52"/>
        <v>-4.60048426150121</v>
      </c>
      <c r="CM44" s="154">
        <f t="shared" si="53"/>
        <v>0.819672131147541</v>
      </c>
      <c r="CO44" s="106"/>
      <c r="CP44" s="106"/>
      <c r="CQ44" s="106"/>
      <c r="CR44" s="106"/>
      <c r="CS44" s="417"/>
      <c r="CT44" s="106"/>
      <c r="CU44" s="106"/>
      <c r="CV44" s="106"/>
      <c r="CW44" s="111"/>
      <c r="CX44" s="139"/>
      <c r="CY44" s="171"/>
      <c r="CZ44" s="171"/>
    </row>
    <row r="45" spans="1:104" ht="15" customHeight="1">
      <c r="A45" s="155" t="s">
        <v>443</v>
      </c>
      <c r="B45" s="438">
        <v>0</v>
      </c>
      <c r="C45" s="438">
        <f t="shared" si="20"/>
        <v>0</v>
      </c>
      <c r="D45" s="438">
        <v>0</v>
      </c>
      <c r="E45" s="438">
        <v>0</v>
      </c>
      <c r="F45" s="437"/>
      <c r="G45" s="438">
        <v>0</v>
      </c>
      <c r="H45" s="410">
        <f t="shared" si="0"/>
        <v>0</v>
      </c>
      <c r="I45" s="438">
        <v>0</v>
      </c>
      <c r="J45" s="438">
        <v>0</v>
      </c>
      <c r="K45" s="139"/>
      <c r="L45" s="158" t="s">
        <v>385</v>
      </c>
      <c r="M45" s="154" t="s">
        <v>385</v>
      </c>
      <c r="N45" s="182" t="s">
        <v>444</v>
      </c>
      <c r="O45" s="446">
        <f>SUM(O6:O44)</f>
        <v>11160</v>
      </c>
      <c r="P45" s="433">
        <f>SUM(P6:P44)</f>
        <v>27048</v>
      </c>
      <c r="Q45" s="433">
        <f>SUM(Q6:Q44)</f>
        <v>13728</v>
      </c>
      <c r="R45" s="433">
        <f>SUM(R6:R44)</f>
        <v>13320</v>
      </c>
      <c r="S45" s="433"/>
      <c r="T45" s="434">
        <f>SUM(T6:T44)</f>
        <v>11426</v>
      </c>
      <c r="U45" s="433">
        <f>SUM(U6:U44)</f>
        <v>27310</v>
      </c>
      <c r="V45" s="433">
        <f>SUM(V6:V44)</f>
        <v>13739</v>
      </c>
      <c r="W45" s="433">
        <f>SUM(W6:W44)</f>
        <v>13571</v>
      </c>
      <c r="X45" s="189"/>
      <c r="Y45" s="175">
        <f>ROUND((U45-P45)/P45*100,100)</f>
        <v>0.968648328896776</v>
      </c>
      <c r="Z45" s="175">
        <f>ROUND((T45-O45)/O45*100,100)</f>
        <v>2.38351254480287</v>
      </c>
      <c r="AA45" s="140" t="s">
        <v>445</v>
      </c>
      <c r="AB45" s="425">
        <v>211</v>
      </c>
      <c r="AC45" s="428">
        <f t="shared" si="46"/>
        <v>565</v>
      </c>
      <c r="AD45" s="425">
        <v>281</v>
      </c>
      <c r="AE45" s="425">
        <v>284</v>
      </c>
      <c r="AF45" s="417"/>
      <c r="AG45" s="422">
        <v>218</v>
      </c>
      <c r="AH45" s="423">
        <f t="shared" si="47"/>
        <v>528</v>
      </c>
      <c r="AI45" s="423">
        <v>267</v>
      </c>
      <c r="AJ45" s="423">
        <v>261</v>
      </c>
      <c r="AK45" s="166"/>
      <c r="AL45" s="159">
        <f t="shared" si="48"/>
        <v>-6.54867256637168</v>
      </c>
      <c r="AM45" s="154">
        <f t="shared" si="49"/>
        <v>3.3175355450237</v>
      </c>
      <c r="AO45" s="106"/>
      <c r="AP45" s="106"/>
      <c r="AQ45" s="106"/>
      <c r="AR45" s="106"/>
      <c r="AS45" s="417"/>
      <c r="AT45" s="106"/>
      <c r="AU45" s="106"/>
      <c r="AV45" s="106"/>
      <c r="AW45" s="111"/>
      <c r="AX45" s="139"/>
      <c r="AY45" s="171"/>
      <c r="AZ45" s="171"/>
      <c r="BA45" s="155" t="s">
        <v>443</v>
      </c>
      <c r="BB45" s="438">
        <v>0</v>
      </c>
      <c r="BC45" s="438">
        <f t="shared" si="21"/>
        <v>0</v>
      </c>
      <c r="BD45" s="438">
        <v>0</v>
      </c>
      <c r="BE45" s="438">
        <v>0</v>
      </c>
      <c r="BF45" s="437"/>
      <c r="BG45" s="438">
        <v>0</v>
      </c>
      <c r="BH45" s="410">
        <f t="shared" si="10"/>
        <v>0</v>
      </c>
      <c r="BI45" s="438">
        <v>0</v>
      </c>
      <c r="BJ45" s="438">
        <v>0</v>
      </c>
      <c r="BK45" s="139"/>
      <c r="BL45" s="158" t="s">
        <v>385</v>
      </c>
      <c r="BM45" s="154" t="s">
        <v>385</v>
      </c>
      <c r="BN45" s="182" t="s">
        <v>444</v>
      </c>
      <c r="BO45" s="446">
        <f>SUM(BO6:BO44)</f>
        <v>11771</v>
      </c>
      <c r="BP45" s="433">
        <f>SUM(BP6:BP44)</f>
        <v>27885</v>
      </c>
      <c r="BQ45" s="433">
        <f>SUM(BQ6:BQ44)</f>
        <v>14137</v>
      </c>
      <c r="BR45" s="433">
        <f>SUM(BR6:BR44)</f>
        <v>13748</v>
      </c>
      <c r="BS45" s="433"/>
      <c r="BT45" s="434">
        <f>SUM(BT6:BT44)</f>
        <v>11942</v>
      </c>
      <c r="BU45" s="433">
        <f>SUM(BU6:BU44)</f>
        <v>28020</v>
      </c>
      <c r="BV45" s="433">
        <f>SUM(BV6:BV44)</f>
        <v>14056</v>
      </c>
      <c r="BW45" s="433">
        <f>SUM(BW6:BW44)</f>
        <v>13964</v>
      </c>
      <c r="BX45" s="189"/>
      <c r="BY45" s="175">
        <f>ROUND((BU45-BP45)/BP45*100,100)</f>
        <v>0.484131253362023</v>
      </c>
      <c r="BZ45" s="175">
        <f>ROUND((BT45-BO45)/BO45*100,100)</f>
        <v>1.45272279330558</v>
      </c>
      <c r="CA45" s="140" t="s">
        <v>445</v>
      </c>
      <c r="CB45" s="425">
        <v>213</v>
      </c>
      <c r="CC45" s="428">
        <f t="shared" si="50"/>
        <v>567</v>
      </c>
      <c r="CD45" s="425">
        <v>281</v>
      </c>
      <c r="CE45" s="425">
        <v>286</v>
      </c>
      <c r="CF45" s="417"/>
      <c r="CG45" s="422">
        <v>220</v>
      </c>
      <c r="CH45" s="423">
        <f t="shared" si="51"/>
        <v>530</v>
      </c>
      <c r="CI45" s="423">
        <v>267</v>
      </c>
      <c r="CJ45" s="423">
        <v>263</v>
      </c>
      <c r="CK45" s="166"/>
      <c r="CL45" s="159">
        <f t="shared" si="52"/>
        <v>-6.52557319223986</v>
      </c>
      <c r="CM45" s="154">
        <f t="shared" si="53"/>
        <v>3.28638497652582</v>
      </c>
      <c r="CO45" s="106"/>
      <c r="CP45" s="106"/>
      <c r="CQ45" s="106"/>
      <c r="CR45" s="106"/>
      <c r="CS45" s="417"/>
      <c r="CT45" s="106"/>
      <c r="CU45" s="106"/>
      <c r="CV45" s="106"/>
      <c r="CW45" s="111"/>
      <c r="CX45" s="139"/>
      <c r="CY45" s="171"/>
      <c r="CZ45" s="171"/>
    </row>
    <row r="46" spans="1:104" ht="15" customHeight="1">
      <c r="A46" s="155" t="s">
        <v>446</v>
      </c>
      <c r="B46" s="420">
        <v>321</v>
      </c>
      <c r="C46" s="410">
        <f t="shared" si="20"/>
        <v>436</v>
      </c>
      <c r="D46" s="420">
        <v>240</v>
      </c>
      <c r="E46" s="420">
        <v>196</v>
      </c>
      <c r="F46" s="437"/>
      <c r="G46" s="415">
        <v>249</v>
      </c>
      <c r="H46" s="410">
        <f t="shared" si="0"/>
        <v>361</v>
      </c>
      <c r="I46" s="416">
        <v>188</v>
      </c>
      <c r="J46" s="416">
        <v>173</v>
      </c>
      <c r="K46" s="139"/>
      <c r="L46" s="158">
        <f aca="true" t="shared" si="60" ref="L46:L51">ROUND((H46-C46)/C46*100,100)</f>
        <v>-17.2018348623853</v>
      </c>
      <c r="M46" s="154">
        <f aca="true" t="shared" si="61" ref="M46:M51">ROUND((G46-B46)/B46*100,100)</f>
        <v>-22.4299065420561</v>
      </c>
      <c r="N46" s="139"/>
      <c r="O46" s="111"/>
      <c r="P46" s="106"/>
      <c r="Q46" s="106"/>
      <c r="R46" s="106"/>
      <c r="S46" s="106"/>
      <c r="T46" s="106"/>
      <c r="U46" s="106"/>
      <c r="V46" s="106"/>
      <c r="W46" s="106"/>
      <c r="Y46" s="171"/>
      <c r="Z46" s="171"/>
      <c r="AA46" s="140" t="s">
        <v>447</v>
      </c>
      <c r="AB46" s="425">
        <v>280</v>
      </c>
      <c r="AC46" s="428">
        <f t="shared" si="46"/>
        <v>677</v>
      </c>
      <c r="AD46" s="425">
        <v>320</v>
      </c>
      <c r="AE46" s="425">
        <v>357</v>
      </c>
      <c r="AF46" s="417"/>
      <c r="AG46" s="422">
        <v>275</v>
      </c>
      <c r="AH46" s="423">
        <f t="shared" si="47"/>
        <v>629</v>
      </c>
      <c r="AI46" s="423">
        <v>296</v>
      </c>
      <c r="AJ46" s="423">
        <v>333</v>
      </c>
      <c r="AK46" s="166"/>
      <c r="AL46" s="159">
        <f t="shared" si="48"/>
        <v>-7.09010339734121</v>
      </c>
      <c r="AM46" s="154">
        <f t="shared" si="49"/>
        <v>-1.78571428571429</v>
      </c>
      <c r="AN46" s="190" t="s">
        <v>448</v>
      </c>
      <c r="AO46" s="448">
        <f>B62</f>
        <v>29000</v>
      </c>
      <c r="AP46" s="418">
        <f>C62</f>
        <v>63711</v>
      </c>
      <c r="AQ46" s="418">
        <f>D62</f>
        <v>32976</v>
      </c>
      <c r="AR46" s="418">
        <f>E62</f>
        <v>30735</v>
      </c>
      <c r="AS46" s="417"/>
      <c r="AT46" s="424">
        <f>G62</f>
        <v>30430</v>
      </c>
      <c r="AU46" s="418">
        <f>H62</f>
        <v>68370</v>
      </c>
      <c r="AV46" s="418">
        <f>I62</f>
        <v>35033</v>
      </c>
      <c r="AW46" s="418">
        <f>J62</f>
        <v>33337</v>
      </c>
      <c r="AX46" s="161"/>
      <c r="AY46" s="163">
        <f>ROUND((AU46-AP46)/AP46*100,100)</f>
        <v>7.31270895135848</v>
      </c>
      <c r="AZ46" s="159">
        <f>ROUND((AT46-AO46)/AO46*100,100)</f>
        <v>4.93103448275862</v>
      </c>
      <c r="BA46" s="155" t="s">
        <v>446</v>
      </c>
      <c r="BB46" s="420">
        <v>372</v>
      </c>
      <c r="BC46" s="410">
        <f t="shared" si="21"/>
        <v>488</v>
      </c>
      <c r="BD46" s="420">
        <v>260</v>
      </c>
      <c r="BE46" s="420">
        <v>228</v>
      </c>
      <c r="BF46" s="437"/>
      <c r="BG46" s="415">
        <v>307</v>
      </c>
      <c r="BH46" s="410">
        <f t="shared" si="10"/>
        <v>421</v>
      </c>
      <c r="BI46" s="416">
        <v>219</v>
      </c>
      <c r="BJ46" s="416">
        <v>202</v>
      </c>
      <c r="BK46" s="139"/>
      <c r="BL46" s="158">
        <f aca="true" t="shared" si="62" ref="BL46:BL60">ROUND((BH46-BC46)/BC46*100,100)</f>
        <v>-13.7295081967213</v>
      </c>
      <c r="BM46" s="154">
        <f aca="true" t="shared" si="63" ref="BM46:BM60">ROUND((BG46-BB46)/BB46*100,100)</f>
        <v>-17.4731182795699</v>
      </c>
      <c r="BN46" s="139"/>
      <c r="BO46" s="111"/>
      <c r="BP46" s="106"/>
      <c r="BQ46" s="106"/>
      <c r="BR46" s="106"/>
      <c r="BS46" s="106"/>
      <c r="BT46" s="106"/>
      <c r="BU46" s="106"/>
      <c r="BV46" s="106"/>
      <c r="BW46" s="106"/>
      <c r="BY46" s="171"/>
      <c r="BZ46" s="171"/>
      <c r="CA46" s="140" t="s">
        <v>447</v>
      </c>
      <c r="CB46" s="425">
        <v>318</v>
      </c>
      <c r="CC46" s="428">
        <f t="shared" si="50"/>
        <v>715</v>
      </c>
      <c r="CD46" s="425">
        <v>321</v>
      </c>
      <c r="CE46" s="425">
        <v>394</v>
      </c>
      <c r="CF46" s="417"/>
      <c r="CG46" s="422">
        <v>302</v>
      </c>
      <c r="CH46" s="423">
        <f t="shared" si="51"/>
        <v>657</v>
      </c>
      <c r="CI46" s="423">
        <v>297</v>
      </c>
      <c r="CJ46" s="423">
        <v>360</v>
      </c>
      <c r="CK46" s="166"/>
      <c r="CL46" s="159">
        <f t="shared" si="52"/>
        <v>-8.11188811188811</v>
      </c>
      <c r="CM46" s="154">
        <f t="shared" si="53"/>
        <v>-5.0314465408805</v>
      </c>
      <c r="CN46" s="190" t="s">
        <v>449</v>
      </c>
      <c r="CO46" s="448">
        <f>BB62</f>
        <v>30800</v>
      </c>
      <c r="CP46" s="418">
        <f>BC62</f>
        <v>66311</v>
      </c>
      <c r="CQ46" s="418">
        <f>BD62</f>
        <v>34207</v>
      </c>
      <c r="CR46" s="418">
        <f>BE62</f>
        <v>32104</v>
      </c>
      <c r="CS46" s="417"/>
      <c r="CT46" s="424">
        <f>BG62</f>
        <v>32250</v>
      </c>
      <c r="CU46" s="418">
        <f>BH62</f>
        <v>71047</v>
      </c>
      <c r="CV46" s="418">
        <f>BI62</f>
        <v>36274</v>
      </c>
      <c r="CW46" s="418">
        <f>BJ62</f>
        <v>34773</v>
      </c>
      <c r="CX46" s="161"/>
      <c r="CY46" s="163">
        <f aca="true" t="shared" si="64" ref="CY46:CY54">ROUND((CU46-CP46)/CP46*100,100)</f>
        <v>7.14210312014598</v>
      </c>
      <c r="CZ46" s="159">
        <f aca="true" t="shared" si="65" ref="CZ46:CZ54">ROUND((CT46-CO46)/CO46*100,100)</f>
        <v>4.70779220779221</v>
      </c>
    </row>
    <row r="47" spans="1:104" ht="15" customHeight="1">
      <c r="A47" s="155" t="s">
        <v>450</v>
      </c>
      <c r="B47" s="420">
        <v>408</v>
      </c>
      <c r="C47" s="410">
        <f t="shared" si="20"/>
        <v>527</v>
      </c>
      <c r="D47" s="420">
        <v>297</v>
      </c>
      <c r="E47" s="420">
        <v>230</v>
      </c>
      <c r="F47" s="437"/>
      <c r="G47" s="415">
        <v>345</v>
      </c>
      <c r="H47" s="410">
        <f t="shared" si="0"/>
        <v>462</v>
      </c>
      <c r="I47" s="416">
        <v>271</v>
      </c>
      <c r="J47" s="416">
        <v>191</v>
      </c>
      <c r="K47" s="139"/>
      <c r="L47" s="158">
        <f t="shared" si="60"/>
        <v>-12.3339658444023</v>
      </c>
      <c r="M47" s="154">
        <f t="shared" si="61"/>
        <v>-15.4411764705882</v>
      </c>
      <c r="N47" s="139" t="s">
        <v>451</v>
      </c>
      <c r="O47" s="429">
        <v>159</v>
      </c>
      <c r="P47" s="449">
        <f aca="true" t="shared" si="66" ref="P47:P55">Q47+R47</f>
        <v>381</v>
      </c>
      <c r="Q47" s="412">
        <v>179</v>
      </c>
      <c r="R47" s="412">
        <v>202</v>
      </c>
      <c r="S47" s="421"/>
      <c r="T47" s="422">
        <v>159</v>
      </c>
      <c r="U47" s="423">
        <f aca="true" t="shared" si="67" ref="U47:U55">V47+W47</f>
        <v>349</v>
      </c>
      <c r="V47" s="423">
        <v>165</v>
      </c>
      <c r="W47" s="423">
        <v>184</v>
      </c>
      <c r="X47" s="166"/>
      <c r="Y47" s="159">
        <f aca="true" t="shared" si="68" ref="Y47:Y56">ROUND((U47-P47)/P47*100,100)</f>
        <v>-8.3989501312336</v>
      </c>
      <c r="Z47" s="159">
        <f aca="true" t="shared" si="69" ref="Z47:Z56">ROUND((T47-O47)/O47*100,100)</f>
        <v>0</v>
      </c>
      <c r="AA47" s="140" t="s">
        <v>452</v>
      </c>
      <c r="AB47" s="425">
        <v>79</v>
      </c>
      <c r="AC47" s="428">
        <f t="shared" si="46"/>
        <v>185</v>
      </c>
      <c r="AD47" s="425">
        <v>81</v>
      </c>
      <c r="AE47" s="425">
        <v>104</v>
      </c>
      <c r="AF47" s="417"/>
      <c r="AG47" s="422">
        <v>88</v>
      </c>
      <c r="AH47" s="423">
        <f t="shared" si="47"/>
        <v>179</v>
      </c>
      <c r="AI47" s="423">
        <v>80</v>
      </c>
      <c r="AJ47" s="423">
        <v>99</v>
      </c>
      <c r="AK47" s="166"/>
      <c r="AL47" s="159">
        <f t="shared" si="48"/>
        <v>-3.24324324324324</v>
      </c>
      <c r="AM47" s="154">
        <f t="shared" si="49"/>
        <v>11.3924050632911</v>
      </c>
      <c r="AN47" s="190" t="s">
        <v>444</v>
      </c>
      <c r="AO47" s="448">
        <f>O45</f>
        <v>11160</v>
      </c>
      <c r="AP47" s="418">
        <f>P45</f>
        <v>27048</v>
      </c>
      <c r="AQ47" s="418">
        <f>Q45</f>
        <v>13728</v>
      </c>
      <c r="AR47" s="418">
        <f>R45</f>
        <v>13320</v>
      </c>
      <c r="AS47" s="417"/>
      <c r="AT47" s="424">
        <f>T45</f>
        <v>11426</v>
      </c>
      <c r="AU47" s="418">
        <f>U45</f>
        <v>27310</v>
      </c>
      <c r="AV47" s="418">
        <f>V45</f>
        <v>13739</v>
      </c>
      <c r="AW47" s="418">
        <f>W45</f>
        <v>13571</v>
      </c>
      <c r="AX47" s="161"/>
      <c r="AY47" s="163">
        <f aca="true" t="shared" si="70" ref="AY47:AY54">ROUND((AU47-AP47)/AP47*100,100)</f>
        <v>0.968648328896776</v>
      </c>
      <c r="AZ47" s="159">
        <f aca="true" t="shared" si="71" ref="AZ47:AZ54">ROUND((AT47-AO47)/AO47*100,100)</f>
        <v>2.38351254480287</v>
      </c>
      <c r="BA47" s="155" t="s">
        <v>450</v>
      </c>
      <c r="BB47" s="420">
        <v>452</v>
      </c>
      <c r="BC47" s="410">
        <f t="shared" si="21"/>
        <v>577</v>
      </c>
      <c r="BD47" s="420">
        <v>315</v>
      </c>
      <c r="BE47" s="420">
        <v>262</v>
      </c>
      <c r="BF47" s="437"/>
      <c r="BG47" s="415">
        <v>383</v>
      </c>
      <c r="BH47" s="410">
        <f t="shared" si="10"/>
        <v>510</v>
      </c>
      <c r="BI47" s="416">
        <v>290</v>
      </c>
      <c r="BJ47" s="416">
        <v>220</v>
      </c>
      <c r="BK47" s="139"/>
      <c r="BL47" s="158">
        <f t="shared" si="62"/>
        <v>-11.6117850953206</v>
      </c>
      <c r="BM47" s="154">
        <f t="shared" si="63"/>
        <v>-15.2654867256637</v>
      </c>
      <c r="BN47" s="139" t="s">
        <v>451</v>
      </c>
      <c r="BO47" s="429">
        <v>160</v>
      </c>
      <c r="BP47" s="449">
        <f aca="true" t="shared" si="72" ref="BP47:BP55">BQ47+BR47</f>
        <v>382</v>
      </c>
      <c r="BQ47" s="412">
        <v>179</v>
      </c>
      <c r="BR47" s="412">
        <v>203</v>
      </c>
      <c r="BS47" s="421"/>
      <c r="BT47" s="422">
        <v>160</v>
      </c>
      <c r="BU47" s="423">
        <f aca="true" t="shared" si="73" ref="BU47:BU55">BV47+BW47</f>
        <v>350</v>
      </c>
      <c r="BV47" s="423">
        <v>165</v>
      </c>
      <c r="BW47" s="423">
        <v>185</v>
      </c>
      <c r="BX47" s="166"/>
      <c r="BY47" s="159">
        <f aca="true" t="shared" si="74" ref="BY47:BY56">ROUND((BU47-BP47)/BP47*100,100)</f>
        <v>-8.37696335078534</v>
      </c>
      <c r="BZ47" s="159">
        <f aca="true" t="shared" si="75" ref="BZ47:BZ56">ROUND((BT47-BO47)/BO47*100,100)</f>
        <v>0</v>
      </c>
      <c r="CA47" s="140" t="s">
        <v>452</v>
      </c>
      <c r="CB47" s="425">
        <v>82</v>
      </c>
      <c r="CC47" s="428">
        <f t="shared" si="50"/>
        <v>188</v>
      </c>
      <c r="CD47" s="425">
        <v>84</v>
      </c>
      <c r="CE47" s="425">
        <v>104</v>
      </c>
      <c r="CF47" s="417"/>
      <c r="CG47" s="422">
        <v>88</v>
      </c>
      <c r="CH47" s="423">
        <f t="shared" si="51"/>
        <v>179</v>
      </c>
      <c r="CI47" s="423">
        <v>80</v>
      </c>
      <c r="CJ47" s="423">
        <v>99</v>
      </c>
      <c r="CK47" s="166"/>
      <c r="CL47" s="159">
        <f t="shared" si="52"/>
        <v>-4.78723404255319</v>
      </c>
      <c r="CM47" s="154">
        <f t="shared" si="53"/>
        <v>7.31707317073171</v>
      </c>
      <c r="CN47" s="190" t="s">
        <v>444</v>
      </c>
      <c r="CO47" s="448">
        <f>BO45</f>
        <v>11771</v>
      </c>
      <c r="CP47" s="418">
        <f>BP45</f>
        <v>27885</v>
      </c>
      <c r="CQ47" s="418">
        <f>BQ45</f>
        <v>14137</v>
      </c>
      <c r="CR47" s="418">
        <f>BR45</f>
        <v>13748</v>
      </c>
      <c r="CS47" s="417"/>
      <c r="CT47" s="424">
        <f>BT45</f>
        <v>11942</v>
      </c>
      <c r="CU47" s="106">
        <f>BU45</f>
        <v>28020</v>
      </c>
      <c r="CV47" s="418">
        <f>BV45</f>
        <v>14056</v>
      </c>
      <c r="CW47" s="418">
        <f>BW45</f>
        <v>13964</v>
      </c>
      <c r="CX47" s="161"/>
      <c r="CY47" s="163">
        <f t="shared" si="64"/>
        <v>0.484131253362023</v>
      </c>
      <c r="CZ47" s="159">
        <f t="shared" si="65"/>
        <v>1.45272279330558</v>
      </c>
    </row>
    <row r="48" spans="1:104" ht="15" customHeight="1">
      <c r="A48" s="155" t="s">
        <v>453</v>
      </c>
      <c r="B48" s="420">
        <v>85</v>
      </c>
      <c r="C48" s="410">
        <f t="shared" si="20"/>
        <v>104</v>
      </c>
      <c r="D48" s="420">
        <v>50</v>
      </c>
      <c r="E48" s="420">
        <v>54</v>
      </c>
      <c r="F48" s="437"/>
      <c r="G48" s="415">
        <v>86</v>
      </c>
      <c r="H48" s="410">
        <f t="shared" si="0"/>
        <v>104</v>
      </c>
      <c r="I48" s="416">
        <v>56</v>
      </c>
      <c r="J48" s="416">
        <v>48</v>
      </c>
      <c r="K48" s="139"/>
      <c r="L48" s="158">
        <f t="shared" si="60"/>
        <v>0</v>
      </c>
      <c r="M48" s="154">
        <f t="shared" si="61"/>
        <v>1.17647058823529</v>
      </c>
      <c r="N48" s="139" t="s">
        <v>454</v>
      </c>
      <c r="O48" s="429">
        <v>212</v>
      </c>
      <c r="P48" s="449">
        <f t="shared" si="66"/>
        <v>574</v>
      </c>
      <c r="Q48" s="412">
        <v>277</v>
      </c>
      <c r="R48" s="412">
        <v>297</v>
      </c>
      <c r="S48" s="421"/>
      <c r="T48" s="422">
        <v>211</v>
      </c>
      <c r="U48" s="423">
        <f t="shared" si="67"/>
        <v>520</v>
      </c>
      <c r="V48" s="423">
        <v>249</v>
      </c>
      <c r="W48" s="423">
        <v>271</v>
      </c>
      <c r="X48" s="166"/>
      <c r="Y48" s="159">
        <f t="shared" si="68"/>
        <v>-9.40766550522648</v>
      </c>
      <c r="Z48" s="159">
        <f t="shared" si="69"/>
        <v>-0.471698113207547</v>
      </c>
      <c r="AA48" s="140" t="s">
        <v>455</v>
      </c>
      <c r="AB48" s="425">
        <v>80</v>
      </c>
      <c r="AC48" s="428">
        <f t="shared" si="46"/>
        <v>177</v>
      </c>
      <c r="AD48" s="425">
        <v>89</v>
      </c>
      <c r="AE48" s="425">
        <v>88</v>
      </c>
      <c r="AF48" s="417"/>
      <c r="AG48" s="422">
        <v>79</v>
      </c>
      <c r="AH48" s="423">
        <f>AI48+AJ48</f>
        <v>166</v>
      </c>
      <c r="AI48" s="423">
        <v>90</v>
      </c>
      <c r="AJ48" s="423">
        <v>76</v>
      </c>
      <c r="AK48" s="166"/>
      <c r="AL48" s="159">
        <f t="shared" si="48"/>
        <v>-6.21468926553672</v>
      </c>
      <c r="AM48" s="154">
        <f t="shared" si="49"/>
        <v>-1.25</v>
      </c>
      <c r="AN48" s="190" t="s">
        <v>456</v>
      </c>
      <c r="AO48" s="448">
        <f>O56</f>
        <v>2990</v>
      </c>
      <c r="AP48" s="418">
        <f>P56</f>
        <v>7516</v>
      </c>
      <c r="AQ48" s="418">
        <f>Q56</f>
        <v>3638</v>
      </c>
      <c r="AR48" s="418">
        <f>R56</f>
        <v>3878</v>
      </c>
      <c r="AS48" s="417"/>
      <c r="AT48" s="424">
        <f>T56</f>
        <v>2935</v>
      </c>
      <c r="AU48" s="106">
        <f>U56</f>
        <v>6952</v>
      </c>
      <c r="AV48" s="418">
        <f>V56</f>
        <v>3372</v>
      </c>
      <c r="AW48" s="418">
        <f>W56</f>
        <v>3580</v>
      </c>
      <c r="AX48" s="161"/>
      <c r="AY48" s="163">
        <f t="shared" si="70"/>
        <v>-7.50399148483236</v>
      </c>
      <c r="AZ48" s="159">
        <f t="shared" si="71"/>
        <v>-1.83946488294314</v>
      </c>
      <c r="BA48" s="155" t="s">
        <v>453</v>
      </c>
      <c r="BB48" s="420">
        <v>94</v>
      </c>
      <c r="BC48" s="410">
        <f t="shared" si="21"/>
        <v>115</v>
      </c>
      <c r="BD48" s="420">
        <v>56</v>
      </c>
      <c r="BE48" s="420">
        <v>59</v>
      </c>
      <c r="BF48" s="437"/>
      <c r="BG48" s="415">
        <v>92</v>
      </c>
      <c r="BH48" s="410">
        <f t="shared" si="10"/>
        <v>112</v>
      </c>
      <c r="BI48" s="416">
        <v>60</v>
      </c>
      <c r="BJ48" s="416">
        <v>52</v>
      </c>
      <c r="BK48" s="139"/>
      <c r="BL48" s="158">
        <f t="shared" si="62"/>
        <v>-2.60869565217391</v>
      </c>
      <c r="BM48" s="154">
        <f t="shared" si="63"/>
        <v>-2.12765957446809</v>
      </c>
      <c r="BN48" s="139" t="s">
        <v>454</v>
      </c>
      <c r="BO48" s="429">
        <v>223</v>
      </c>
      <c r="BP48" s="449">
        <f t="shared" si="72"/>
        <v>592</v>
      </c>
      <c r="BQ48" s="412">
        <v>290</v>
      </c>
      <c r="BR48" s="412">
        <v>302</v>
      </c>
      <c r="BS48" s="421"/>
      <c r="BT48" s="422">
        <v>215</v>
      </c>
      <c r="BU48" s="423">
        <f t="shared" si="73"/>
        <v>528</v>
      </c>
      <c r="BV48" s="423">
        <v>253</v>
      </c>
      <c r="BW48" s="423">
        <v>275</v>
      </c>
      <c r="BX48" s="166"/>
      <c r="BY48" s="159">
        <f t="shared" si="74"/>
        <v>-10.8108108108108</v>
      </c>
      <c r="BZ48" s="159">
        <f t="shared" si="75"/>
        <v>-3.58744394618834</v>
      </c>
      <c r="CA48" s="140" t="s">
        <v>455</v>
      </c>
      <c r="CB48" s="425">
        <v>83</v>
      </c>
      <c r="CC48" s="428">
        <f t="shared" si="50"/>
        <v>180</v>
      </c>
      <c r="CD48" s="425">
        <v>92</v>
      </c>
      <c r="CE48" s="425">
        <v>88</v>
      </c>
      <c r="CF48" s="417"/>
      <c r="CG48" s="422">
        <v>79</v>
      </c>
      <c r="CH48" s="423">
        <f t="shared" si="51"/>
        <v>166</v>
      </c>
      <c r="CI48" s="423">
        <v>90</v>
      </c>
      <c r="CJ48" s="423">
        <v>76</v>
      </c>
      <c r="CK48" s="166"/>
      <c r="CL48" s="159">
        <f t="shared" si="52"/>
        <v>-7.77777777777778</v>
      </c>
      <c r="CM48" s="154">
        <f t="shared" si="53"/>
        <v>-4.81927710843374</v>
      </c>
      <c r="CN48" s="190" t="s">
        <v>456</v>
      </c>
      <c r="CO48" s="448">
        <f>BO56</f>
        <v>3207</v>
      </c>
      <c r="CP48" s="418">
        <f>BP56</f>
        <v>7771</v>
      </c>
      <c r="CQ48" s="418">
        <f>BQ56</f>
        <v>3781</v>
      </c>
      <c r="CR48" s="418">
        <f>BR56</f>
        <v>3990</v>
      </c>
      <c r="CS48" s="417"/>
      <c r="CT48" s="424">
        <f>BT56</f>
        <v>3083</v>
      </c>
      <c r="CU48" s="106">
        <f>BU56</f>
        <v>7119</v>
      </c>
      <c r="CV48" s="418">
        <f>BV56</f>
        <v>3451</v>
      </c>
      <c r="CW48" s="418">
        <f>BW56</f>
        <v>3668</v>
      </c>
      <c r="CX48" s="161"/>
      <c r="CY48" s="163">
        <f t="shared" si="64"/>
        <v>-8.39016857547291</v>
      </c>
      <c r="CZ48" s="159">
        <f t="shared" si="65"/>
        <v>-3.86654193950733</v>
      </c>
    </row>
    <row r="49" spans="1:104" ht="15" customHeight="1">
      <c r="A49" s="155" t="s">
        <v>457</v>
      </c>
      <c r="B49" s="420">
        <v>229</v>
      </c>
      <c r="C49" s="410">
        <f t="shared" si="20"/>
        <v>439</v>
      </c>
      <c r="D49" s="420">
        <v>225</v>
      </c>
      <c r="E49" s="420">
        <v>214</v>
      </c>
      <c r="F49" s="437"/>
      <c r="G49" s="415">
        <v>236</v>
      </c>
      <c r="H49" s="410">
        <f t="shared" si="0"/>
        <v>430</v>
      </c>
      <c r="I49" s="416">
        <v>232</v>
      </c>
      <c r="J49" s="416">
        <v>198</v>
      </c>
      <c r="K49" s="139"/>
      <c r="L49" s="158">
        <f t="shared" si="60"/>
        <v>-2.0501138952164</v>
      </c>
      <c r="M49" s="154">
        <f t="shared" si="61"/>
        <v>3.05676855895197</v>
      </c>
      <c r="N49" s="139" t="s">
        <v>458</v>
      </c>
      <c r="O49" s="429">
        <v>296</v>
      </c>
      <c r="P49" s="449">
        <f t="shared" si="66"/>
        <v>752</v>
      </c>
      <c r="Q49" s="412">
        <v>370</v>
      </c>
      <c r="R49" s="412">
        <v>382</v>
      </c>
      <c r="S49" s="421"/>
      <c r="T49" s="422">
        <v>300</v>
      </c>
      <c r="U49" s="423">
        <f t="shared" si="67"/>
        <v>715</v>
      </c>
      <c r="V49" s="423">
        <v>347</v>
      </c>
      <c r="W49" s="423">
        <v>368</v>
      </c>
      <c r="X49" s="160"/>
      <c r="Y49" s="159">
        <f t="shared" si="68"/>
        <v>-4.92021276595745</v>
      </c>
      <c r="Z49" s="159">
        <f t="shared" si="69"/>
        <v>1.35135135135135</v>
      </c>
      <c r="AA49" s="140" t="s">
        <v>459</v>
      </c>
      <c r="AB49" s="425">
        <v>179</v>
      </c>
      <c r="AC49" s="428">
        <f t="shared" si="46"/>
        <v>335</v>
      </c>
      <c r="AD49" s="425">
        <v>181</v>
      </c>
      <c r="AE49" s="425">
        <v>154</v>
      </c>
      <c r="AF49" s="417"/>
      <c r="AG49" s="422">
        <v>203</v>
      </c>
      <c r="AH49" s="423">
        <f t="shared" si="47"/>
        <v>352</v>
      </c>
      <c r="AI49" s="423">
        <v>191</v>
      </c>
      <c r="AJ49" s="423">
        <v>161</v>
      </c>
      <c r="AK49" s="166"/>
      <c r="AL49" s="159">
        <f t="shared" si="48"/>
        <v>5.07462686567164</v>
      </c>
      <c r="AM49" s="154">
        <f t="shared" si="49"/>
        <v>13.4078212290503</v>
      </c>
      <c r="AN49" s="190" t="s">
        <v>398</v>
      </c>
      <c r="AO49" s="448">
        <f>AB33</f>
        <v>10847</v>
      </c>
      <c r="AP49" s="418">
        <f>AC33</f>
        <v>30469</v>
      </c>
      <c r="AQ49" s="418">
        <f>AD33</f>
        <v>14945</v>
      </c>
      <c r="AR49" s="418">
        <f>AE33</f>
        <v>15524</v>
      </c>
      <c r="AS49" s="417"/>
      <c r="AT49" s="424">
        <f>AG33</f>
        <v>11468</v>
      </c>
      <c r="AU49" s="106">
        <f>AH33</f>
        <v>30478</v>
      </c>
      <c r="AV49" s="418">
        <f>AI33</f>
        <v>14967</v>
      </c>
      <c r="AW49" s="418">
        <f>AJ33</f>
        <v>15511</v>
      </c>
      <c r="AX49" s="161"/>
      <c r="AY49" s="163">
        <f t="shared" si="70"/>
        <v>0.0295382191735863</v>
      </c>
      <c r="AZ49" s="159">
        <f t="shared" si="71"/>
        <v>5.72508527703512</v>
      </c>
      <c r="BA49" s="155" t="s">
        <v>457</v>
      </c>
      <c r="BB49" s="420">
        <v>235</v>
      </c>
      <c r="BC49" s="410">
        <f t="shared" si="21"/>
        <v>449</v>
      </c>
      <c r="BD49" s="420">
        <v>228</v>
      </c>
      <c r="BE49" s="420">
        <v>221</v>
      </c>
      <c r="BF49" s="437"/>
      <c r="BG49" s="415">
        <v>241</v>
      </c>
      <c r="BH49" s="410">
        <f t="shared" si="10"/>
        <v>437</v>
      </c>
      <c r="BI49" s="416">
        <v>235</v>
      </c>
      <c r="BJ49" s="416">
        <v>202</v>
      </c>
      <c r="BK49" s="139"/>
      <c r="BL49" s="158">
        <f t="shared" si="62"/>
        <v>-2.67260579064588</v>
      </c>
      <c r="BM49" s="154">
        <f t="shared" si="63"/>
        <v>2.5531914893617</v>
      </c>
      <c r="BN49" s="139" t="s">
        <v>458</v>
      </c>
      <c r="BO49" s="429">
        <v>313</v>
      </c>
      <c r="BP49" s="449">
        <f t="shared" si="72"/>
        <v>769</v>
      </c>
      <c r="BQ49" s="412">
        <v>380</v>
      </c>
      <c r="BR49" s="412">
        <v>389</v>
      </c>
      <c r="BS49" s="421"/>
      <c r="BT49" s="422">
        <v>310</v>
      </c>
      <c r="BU49" s="423">
        <f t="shared" si="73"/>
        <v>725</v>
      </c>
      <c r="BV49" s="423">
        <v>357</v>
      </c>
      <c r="BW49" s="423">
        <v>368</v>
      </c>
      <c r="BX49" s="160"/>
      <c r="BY49" s="159">
        <f t="shared" si="74"/>
        <v>-5.72171651495449</v>
      </c>
      <c r="BZ49" s="159">
        <f t="shared" si="75"/>
        <v>-0.958466453674121</v>
      </c>
      <c r="CA49" s="140" t="s">
        <v>459</v>
      </c>
      <c r="CB49" s="425">
        <v>191</v>
      </c>
      <c r="CC49" s="428">
        <f t="shared" si="50"/>
        <v>350</v>
      </c>
      <c r="CD49" s="425">
        <v>192</v>
      </c>
      <c r="CE49" s="425">
        <v>158</v>
      </c>
      <c r="CF49" s="417"/>
      <c r="CG49" s="422">
        <v>217</v>
      </c>
      <c r="CH49" s="423">
        <f t="shared" si="51"/>
        <v>367</v>
      </c>
      <c r="CI49" s="423">
        <v>205</v>
      </c>
      <c r="CJ49" s="423">
        <v>162</v>
      </c>
      <c r="CK49" s="166"/>
      <c r="CL49" s="159">
        <f t="shared" si="52"/>
        <v>4.85714285714286</v>
      </c>
      <c r="CM49" s="154">
        <f t="shared" si="53"/>
        <v>13.6125654450262</v>
      </c>
      <c r="CN49" s="190" t="s">
        <v>398</v>
      </c>
      <c r="CO49" s="450">
        <f>CB33</f>
        <v>11130</v>
      </c>
      <c r="CP49" s="444">
        <f>CC33</f>
        <v>30839</v>
      </c>
      <c r="CQ49" s="418">
        <f>CD33</f>
        <v>15087</v>
      </c>
      <c r="CR49" s="417">
        <f>CE33</f>
        <v>15752</v>
      </c>
      <c r="CS49" s="417"/>
      <c r="CT49" s="424">
        <f>CG33</f>
        <v>11725</v>
      </c>
      <c r="CU49" s="106">
        <f>CH33</f>
        <v>30806</v>
      </c>
      <c r="CV49" s="418">
        <f>CI33</f>
        <v>15085</v>
      </c>
      <c r="CW49" s="418">
        <f>CJ33</f>
        <v>15721</v>
      </c>
      <c r="CX49" s="161"/>
      <c r="CY49" s="163">
        <f t="shared" si="64"/>
        <v>-0.107007360809365</v>
      </c>
      <c r="CZ49" s="159">
        <f t="shared" si="65"/>
        <v>5.34591194968553</v>
      </c>
    </row>
    <row r="50" spans="1:104" ht="15" customHeight="1">
      <c r="A50" s="155" t="s">
        <v>460</v>
      </c>
      <c r="B50" s="420">
        <v>378</v>
      </c>
      <c r="C50" s="410">
        <f t="shared" si="20"/>
        <v>919</v>
      </c>
      <c r="D50" s="420">
        <v>462</v>
      </c>
      <c r="E50" s="420">
        <v>457</v>
      </c>
      <c r="F50" s="437"/>
      <c r="G50" s="415">
        <v>405</v>
      </c>
      <c r="H50" s="410">
        <f t="shared" si="0"/>
        <v>1039</v>
      </c>
      <c r="I50" s="416">
        <v>529</v>
      </c>
      <c r="J50" s="416">
        <v>510</v>
      </c>
      <c r="K50" s="139"/>
      <c r="L50" s="158">
        <f t="shared" si="60"/>
        <v>13.0576713819369</v>
      </c>
      <c r="M50" s="154">
        <f t="shared" si="61"/>
        <v>7.14285714285714</v>
      </c>
      <c r="N50" s="139" t="s">
        <v>461</v>
      </c>
      <c r="O50" s="429">
        <v>358</v>
      </c>
      <c r="P50" s="449">
        <f t="shared" si="66"/>
        <v>869</v>
      </c>
      <c r="Q50" s="412">
        <v>409</v>
      </c>
      <c r="R50" s="412">
        <v>460</v>
      </c>
      <c r="S50" s="421"/>
      <c r="T50" s="422">
        <v>353</v>
      </c>
      <c r="U50" s="423">
        <f t="shared" si="67"/>
        <v>845</v>
      </c>
      <c r="V50" s="423">
        <v>394</v>
      </c>
      <c r="W50" s="423">
        <v>451</v>
      </c>
      <c r="X50" s="160"/>
      <c r="Y50" s="159">
        <f t="shared" si="68"/>
        <v>-2.76179516685846</v>
      </c>
      <c r="Z50" s="159">
        <f t="shared" si="69"/>
        <v>-1.39664804469274</v>
      </c>
      <c r="AA50" s="140" t="s">
        <v>462</v>
      </c>
      <c r="AB50" s="425">
        <v>121</v>
      </c>
      <c r="AC50" s="428">
        <f t="shared" si="46"/>
        <v>278</v>
      </c>
      <c r="AD50" s="425">
        <v>137</v>
      </c>
      <c r="AE50" s="425">
        <v>141</v>
      </c>
      <c r="AF50" s="417"/>
      <c r="AG50" s="422">
        <v>126</v>
      </c>
      <c r="AH50" s="423">
        <f t="shared" si="47"/>
        <v>271</v>
      </c>
      <c r="AI50" s="423">
        <v>132</v>
      </c>
      <c r="AJ50" s="423">
        <v>139</v>
      </c>
      <c r="AK50" s="166"/>
      <c r="AL50" s="159">
        <f t="shared" si="48"/>
        <v>-2.51798561151079</v>
      </c>
      <c r="AM50" s="154">
        <f t="shared" si="49"/>
        <v>4.13223140495868</v>
      </c>
      <c r="AN50" s="190" t="s">
        <v>463</v>
      </c>
      <c r="AO50" s="450">
        <f>AB67</f>
        <v>9469</v>
      </c>
      <c r="AP50" s="451">
        <f>AC67</f>
        <v>23823</v>
      </c>
      <c r="AQ50" s="418">
        <f>AD67</f>
        <v>11728</v>
      </c>
      <c r="AR50" s="417">
        <f>AE67</f>
        <v>12095</v>
      </c>
      <c r="AS50" s="417"/>
      <c r="AT50" s="424">
        <f>AG67</f>
        <v>9649</v>
      </c>
      <c r="AU50" s="106">
        <f>AH67</f>
        <v>22961</v>
      </c>
      <c r="AV50" s="418">
        <f>AI67</f>
        <v>11395</v>
      </c>
      <c r="AW50" s="418">
        <f>AJ67</f>
        <v>11566</v>
      </c>
      <c r="AX50" s="161"/>
      <c r="AY50" s="163">
        <f t="shared" si="70"/>
        <v>-3.61835201276078</v>
      </c>
      <c r="AZ50" s="159">
        <f t="shared" si="71"/>
        <v>1.90093990917732</v>
      </c>
      <c r="BA50" s="155" t="s">
        <v>460</v>
      </c>
      <c r="BB50" s="420">
        <v>382</v>
      </c>
      <c r="BC50" s="410">
        <f t="shared" si="21"/>
        <v>929</v>
      </c>
      <c r="BD50" s="420">
        <v>470</v>
      </c>
      <c r="BE50" s="420">
        <v>459</v>
      </c>
      <c r="BF50" s="437"/>
      <c r="BG50" s="415">
        <v>415</v>
      </c>
      <c r="BH50" s="410">
        <f t="shared" si="10"/>
        <v>1055</v>
      </c>
      <c r="BI50" s="416">
        <v>537</v>
      </c>
      <c r="BJ50" s="416">
        <v>518</v>
      </c>
      <c r="BK50" s="139"/>
      <c r="BL50" s="158">
        <f t="shared" si="62"/>
        <v>13.5629709364909</v>
      </c>
      <c r="BM50" s="154">
        <f t="shared" si="63"/>
        <v>8.63874345549738</v>
      </c>
      <c r="BN50" s="139" t="s">
        <v>461</v>
      </c>
      <c r="BO50" s="429">
        <v>393</v>
      </c>
      <c r="BP50" s="449">
        <f t="shared" si="72"/>
        <v>910</v>
      </c>
      <c r="BQ50" s="412">
        <v>440</v>
      </c>
      <c r="BR50" s="412">
        <v>470</v>
      </c>
      <c r="BS50" s="421"/>
      <c r="BT50" s="422">
        <v>365</v>
      </c>
      <c r="BU50" s="423">
        <f t="shared" si="73"/>
        <v>857</v>
      </c>
      <c r="BV50" s="423">
        <v>401</v>
      </c>
      <c r="BW50" s="423">
        <v>456</v>
      </c>
      <c r="BX50" s="160"/>
      <c r="BY50" s="159">
        <f t="shared" si="74"/>
        <v>-5.82417582417582</v>
      </c>
      <c r="BZ50" s="159">
        <f t="shared" si="75"/>
        <v>-7.12468193384224</v>
      </c>
      <c r="CA50" s="140" t="s">
        <v>462</v>
      </c>
      <c r="CB50" s="425">
        <v>125</v>
      </c>
      <c r="CC50" s="428">
        <f t="shared" si="50"/>
        <v>282</v>
      </c>
      <c r="CD50" s="425">
        <v>140</v>
      </c>
      <c r="CE50" s="425">
        <v>142</v>
      </c>
      <c r="CF50" s="417"/>
      <c r="CG50" s="422">
        <v>129</v>
      </c>
      <c r="CH50" s="423">
        <f t="shared" si="51"/>
        <v>274</v>
      </c>
      <c r="CI50" s="423">
        <v>135</v>
      </c>
      <c r="CJ50" s="423">
        <v>139</v>
      </c>
      <c r="CK50" s="166"/>
      <c r="CL50" s="159">
        <f t="shared" si="52"/>
        <v>-2.83687943262411</v>
      </c>
      <c r="CM50" s="154">
        <f t="shared" si="53"/>
        <v>3.2</v>
      </c>
      <c r="CN50" s="190" t="s">
        <v>463</v>
      </c>
      <c r="CO50" s="452">
        <f>CB67</f>
        <v>9703</v>
      </c>
      <c r="CP50" s="418">
        <f>CC67</f>
        <v>24085</v>
      </c>
      <c r="CQ50" s="418">
        <f>CD67</f>
        <v>11855</v>
      </c>
      <c r="CR50" s="418">
        <f>CE67</f>
        <v>12230</v>
      </c>
      <c r="CS50" s="417"/>
      <c r="CT50" s="424">
        <f>CG67</f>
        <v>9842</v>
      </c>
      <c r="CU50" s="106">
        <f>CH67</f>
        <v>23192</v>
      </c>
      <c r="CV50" s="418">
        <f>CI67</f>
        <v>11497</v>
      </c>
      <c r="CW50" s="418">
        <f>CJ67</f>
        <v>11695</v>
      </c>
      <c r="CX50" s="161"/>
      <c r="CY50" s="163">
        <f t="shared" si="64"/>
        <v>-3.70770188914262</v>
      </c>
      <c r="CZ50" s="159">
        <f t="shared" si="65"/>
        <v>1.43254663506132</v>
      </c>
    </row>
    <row r="51" spans="1:104" ht="15" customHeight="1">
      <c r="A51" s="155" t="s">
        <v>464</v>
      </c>
      <c r="B51" s="420">
        <v>268</v>
      </c>
      <c r="C51" s="410">
        <f t="shared" si="20"/>
        <v>628</v>
      </c>
      <c r="D51" s="420">
        <v>325</v>
      </c>
      <c r="E51" s="420">
        <v>303</v>
      </c>
      <c r="F51" s="437"/>
      <c r="G51" s="415">
        <v>280</v>
      </c>
      <c r="H51" s="410">
        <f t="shared" si="0"/>
        <v>703</v>
      </c>
      <c r="I51" s="416">
        <v>354</v>
      </c>
      <c r="J51" s="416">
        <v>349</v>
      </c>
      <c r="K51" s="139"/>
      <c r="L51" s="158">
        <f t="shared" si="60"/>
        <v>11.9426751592357</v>
      </c>
      <c r="M51" s="154">
        <f t="shared" si="61"/>
        <v>4.47761194029851</v>
      </c>
      <c r="N51" s="139" t="s">
        <v>465</v>
      </c>
      <c r="O51" s="429">
        <v>322</v>
      </c>
      <c r="P51" s="449">
        <f t="shared" si="66"/>
        <v>844</v>
      </c>
      <c r="Q51" s="412">
        <v>421</v>
      </c>
      <c r="R51" s="412">
        <v>423</v>
      </c>
      <c r="S51" s="421"/>
      <c r="T51" s="422">
        <v>334</v>
      </c>
      <c r="U51" s="423">
        <f t="shared" si="67"/>
        <v>791</v>
      </c>
      <c r="V51" s="423">
        <v>392</v>
      </c>
      <c r="W51" s="423">
        <v>399</v>
      </c>
      <c r="X51" s="160"/>
      <c r="Y51" s="159">
        <f t="shared" si="68"/>
        <v>-6.27962085308057</v>
      </c>
      <c r="Z51" s="159">
        <f t="shared" si="69"/>
        <v>3.72670807453416</v>
      </c>
      <c r="AA51" s="140" t="s">
        <v>466</v>
      </c>
      <c r="AB51" s="444">
        <v>438</v>
      </c>
      <c r="AC51" s="428">
        <f t="shared" si="46"/>
        <v>1083</v>
      </c>
      <c r="AD51" s="444">
        <v>541</v>
      </c>
      <c r="AE51" s="444">
        <v>542</v>
      </c>
      <c r="AF51" s="417"/>
      <c r="AG51" s="422">
        <v>432</v>
      </c>
      <c r="AH51" s="423">
        <f t="shared" si="47"/>
        <v>987</v>
      </c>
      <c r="AI51" s="423">
        <v>502</v>
      </c>
      <c r="AJ51" s="423">
        <v>485</v>
      </c>
      <c r="AK51" s="166"/>
      <c r="AL51" s="159">
        <f t="shared" si="48"/>
        <v>-8.86426592797784</v>
      </c>
      <c r="AM51" s="159">
        <f t="shared" si="49"/>
        <v>-1.36986301369863</v>
      </c>
      <c r="AN51" s="190" t="s">
        <v>311</v>
      </c>
      <c r="AO51" s="452">
        <f>AO10</f>
        <v>1065</v>
      </c>
      <c r="AP51" s="418">
        <f>AP10</f>
        <v>2796</v>
      </c>
      <c r="AQ51" s="418">
        <f>AQ10</f>
        <v>1316</v>
      </c>
      <c r="AR51" s="418">
        <f>AR10</f>
        <v>1480</v>
      </c>
      <c r="AS51" s="417"/>
      <c r="AT51" s="424">
        <f>AT10</f>
        <v>1063</v>
      </c>
      <c r="AU51" s="106">
        <f>AU10</f>
        <v>2611</v>
      </c>
      <c r="AV51" s="418">
        <f>AV10</f>
        <v>1226</v>
      </c>
      <c r="AW51" s="418">
        <f>AW10</f>
        <v>1385</v>
      </c>
      <c r="AX51" s="161"/>
      <c r="AY51" s="163">
        <f t="shared" si="70"/>
        <v>-6.61659513590844</v>
      </c>
      <c r="AZ51" s="159">
        <f t="shared" si="71"/>
        <v>-0.187793427230047</v>
      </c>
      <c r="BA51" s="155" t="s">
        <v>464</v>
      </c>
      <c r="BB51" s="420">
        <v>275</v>
      </c>
      <c r="BC51" s="410">
        <f t="shared" si="21"/>
        <v>637</v>
      </c>
      <c r="BD51" s="420">
        <v>329</v>
      </c>
      <c r="BE51" s="420">
        <v>308</v>
      </c>
      <c r="BF51" s="437"/>
      <c r="BG51" s="415">
        <v>284</v>
      </c>
      <c r="BH51" s="410">
        <f t="shared" si="10"/>
        <v>710</v>
      </c>
      <c r="BI51" s="416">
        <v>357</v>
      </c>
      <c r="BJ51" s="416">
        <v>353</v>
      </c>
      <c r="BK51" s="139"/>
      <c r="BL51" s="158">
        <f t="shared" si="62"/>
        <v>11.4599686028257</v>
      </c>
      <c r="BM51" s="154">
        <f t="shared" si="63"/>
        <v>3.27272727272727</v>
      </c>
      <c r="BN51" s="139" t="s">
        <v>465</v>
      </c>
      <c r="BO51" s="429">
        <v>336</v>
      </c>
      <c r="BP51" s="449">
        <f t="shared" si="72"/>
        <v>858</v>
      </c>
      <c r="BQ51" s="412">
        <v>425</v>
      </c>
      <c r="BR51" s="412">
        <v>433</v>
      </c>
      <c r="BS51" s="421"/>
      <c r="BT51" s="422">
        <v>345</v>
      </c>
      <c r="BU51" s="423">
        <f t="shared" si="73"/>
        <v>803</v>
      </c>
      <c r="BV51" s="423">
        <v>394</v>
      </c>
      <c r="BW51" s="423">
        <v>409</v>
      </c>
      <c r="BX51" s="160"/>
      <c r="BY51" s="159">
        <f t="shared" si="74"/>
        <v>-6.41025641025641</v>
      </c>
      <c r="BZ51" s="159">
        <f t="shared" si="75"/>
        <v>2.67857142857143</v>
      </c>
      <c r="CA51" s="140" t="s">
        <v>466</v>
      </c>
      <c r="CB51" s="444">
        <v>442</v>
      </c>
      <c r="CC51" s="428">
        <f t="shared" si="50"/>
        <v>1087</v>
      </c>
      <c r="CD51" s="444">
        <v>543</v>
      </c>
      <c r="CE51" s="444">
        <v>544</v>
      </c>
      <c r="CF51" s="417"/>
      <c r="CG51" s="422">
        <v>443</v>
      </c>
      <c r="CH51" s="423">
        <f t="shared" si="51"/>
        <v>1008</v>
      </c>
      <c r="CI51" s="423">
        <v>512</v>
      </c>
      <c r="CJ51" s="423">
        <v>496</v>
      </c>
      <c r="CK51" s="166"/>
      <c r="CL51" s="159">
        <f t="shared" si="52"/>
        <v>-7.26770929162834</v>
      </c>
      <c r="CM51" s="159">
        <f t="shared" si="53"/>
        <v>0.226244343891403</v>
      </c>
      <c r="CN51" s="190" t="s">
        <v>311</v>
      </c>
      <c r="CO51" s="452">
        <f>CO10</f>
        <v>1075</v>
      </c>
      <c r="CP51" s="418">
        <f>CP10</f>
        <v>2806</v>
      </c>
      <c r="CQ51" s="436">
        <f>CQ10</f>
        <v>1322</v>
      </c>
      <c r="CR51" s="425">
        <f>CR10</f>
        <v>1484</v>
      </c>
      <c r="CS51" s="417"/>
      <c r="CT51" s="424">
        <f>CT10</f>
        <v>1070</v>
      </c>
      <c r="CU51" s="106">
        <f>CU10</f>
        <v>2618</v>
      </c>
      <c r="CV51" s="436">
        <f>CV10</f>
        <v>1229</v>
      </c>
      <c r="CW51" s="436">
        <f>CW10</f>
        <v>1389</v>
      </c>
      <c r="CX51" s="177"/>
      <c r="CY51" s="163">
        <f t="shared" si="64"/>
        <v>-6.69992872416251</v>
      </c>
      <c r="CZ51" s="159">
        <f t="shared" si="65"/>
        <v>-0.465116279069767</v>
      </c>
    </row>
    <row r="52" spans="1:104" ht="15" customHeight="1">
      <c r="A52" s="155" t="s">
        <v>467</v>
      </c>
      <c r="B52" s="438">
        <v>0</v>
      </c>
      <c r="C52" s="438">
        <f t="shared" si="20"/>
        <v>0</v>
      </c>
      <c r="D52" s="438">
        <v>0</v>
      </c>
      <c r="E52" s="438">
        <v>0</v>
      </c>
      <c r="F52" s="437"/>
      <c r="G52" s="438">
        <v>0</v>
      </c>
      <c r="H52" s="410">
        <f t="shared" si="0"/>
        <v>0</v>
      </c>
      <c r="I52" s="438">
        <v>0</v>
      </c>
      <c r="J52" s="438">
        <v>0</v>
      </c>
      <c r="K52" s="139"/>
      <c r="L52" s="158" t="s">
        <v>385</v>
      </c>
      <c r="M52" s="154" t="s">
        <v>385</v>
      </c>
      <c r="N52" s="139" t="s">
        <v>468</v>
      </c>
      <c r="O52" s="429">
        <v>557</v>
      </c>
      <c r="P52" s="449">
        <f t="shared" si="66"/>
        <v>1430</v>
      </c>
      <c r="Q52" s="412">
        <v>686</v>
      </c>
      <c r="R52" s="412">
        <v>744</v>
      </c>
      <c r="S52" s="421"/>
      <c r="T52" s="422">
        <v>545</v>
      </c>
      <c r="U52" s="423">
        <f t="shared" si="67"/>
        <v>1334</v>
      </c>
      <c r="V52" s="423">
        <v>649</v>
      </c>
      <c r="W52" s="423">
        <v>685</v>
      </c>
      <c r="X52" s="160"/>
      <c r="Y52" s="159">
        <f t="shared" si="68"/>
        <v>-6.71328671328671</v>
      </c>
      <c r="Z52" s="159">
        <f t="shared" si="69"/>
        <v>-2.15439856373429</v>
      </c>
      <c r="AA52" s="140" t="s">
        <v>469</v>
      </c>
      <c r="AB52" s="444">
        <v>197</v>
      </c>
      <c r="AC52" s="428">
        <f t="shared" si="46"/>
        <v>489</v>
      </c>
      <c r="AD52" s="444">
        <v>228</v>
      </c>
      <c r="AE52" s="444">
        <v>261</v>
      </c>
      <c r="AF52" s="417"/>
      <c r="AG52" s="422">
        <v>184</v>
      </c>
      <c r="AH52" s="423">
        <f t="shared" si="47"/>
        <v>416</v>
      </c>
      <c r="AI52" s="423">
        <v>187</v>
      </c>
      <c r="AJ52" s="423">
        <v>229</v>
      </c>
      <c r="AK52" s="166"/>
      <c r="AL52" s="159">
        <f t="shared" si="48"/>
        <v>-14.9284253578732</v>
      </c>
      <c r="AM52" s="159">
        <f t="shared" si="49"/>
        <v>-6.5989847715736</v>
      </c>
      <c r="AN52" s="190" t="s">
        <v>351</v>
      </c>
      <c r="AO52" s="452">
        <f>AO20</f>
        <v>1614</v>
      </c>
      <c r="AP52" s="418">
        <f>AP20</f>
        <v>4063</v>
      </c>
      <c r="AQ52" s="436">
        <f>AQ20</f>
        <v>1908</v>
      </c>
      <c r="AR52" s="425">
        <f>AR20</f>
        <v>2155</v>
      </c>
      <c r="AS52" s="417"/>
      <c r="AT52" s="424">
        <f>AT20</f>
        <v>1547</v>
      </c>
      <c r="AU52" s="106">
        <f>AU20</f>
        <v>3629</v>
      </c>
      <c r="AV52" s="436">
        <f>AV20</f>
        <v>1678</v>
      </c>
      <c r="AW52" s="436">
        <f>AW20</f>
        <v>1951</v>
      </c>
      <c r="AX52" s="177"/>
      <c r="AY52" s="163">
        <f t="shared" si="70"/>
        <v>-10.6817622446468</v>
      </c>
      <c r="AZ52" s="159">
        <f t="shared" si="71"/>
        <v>-4.15117719950434</v>
      </c>
      <c r="BA52" s="155" t="s">
        <v>467</v>
      </c>
      <c r="BB52" s="438">
        <v>0</v>
      </c>
      <c r="BC52" s="438">
        <f t="shared" si="21"/>
        <v>0</v>
      </c>
      <c r="BD52" s="438">
        <v>0</v>
      </c>
      <c r="BE52" s="438">
        <v>0</v>
      </c>
      <c r="BF52" s="437"/>
      <c r="BG52" s="438">
        <v>0</v>
      </c>
      <c r="BH52" s="410">
        <f t="shared" si="10"/>
        <v>0</v>
      </c>
      <c r="BI52" s="438">
        <v>0</v>
      </c>
      <c r="BJ52" s="438">
        <v>0</v>
      </c>
      <c r="BK52" s="139"/>
      <c r="BL52" s="158" t="s">
        <v>385</v>
      </c>
      <c r="BM52" s="154" t="s">
        <v>385</v>
      </c>
      <c r="BN52" s="139" t="s">
        <v>468</v>
      </c>
      <c r="BO52" s="429">
        <v>560</v>
      </c>
      <c r="BP52" s="449">
        <f t="shared" si="72"/>
        <v>1439</v>
      </c>
      <c r="BQ52" s="412">
        <v>693</v>
      </c>
      <c r="BR52" s="412">
        <v>746</v>
      </c>
      <c r="BS52" s="421"/>
      <c r="BT52" s="422">
        <v>550</v>
      </c>
      <c r="BU52" s="423">
        <f t="shared" si="73"/>
        <v>1345</v>
      </c>
      <c r="BV52" s="423">
        <v>658</v>
      </c>
      <c r="BW52" s="423">
        <v>687</v>
      </c>
      <c r="BX52" s="160"/>
      <c r="BY52" s="159">
        <f t="shared" si="74"/>
        <v>-6.53231410701876</v>
      </c>
      <c r="BZ52" s="159">
        <f t="shared" si="75"/>
        <v>-1.78571428571429</v>
      </c>
      <c r="CA52" s="140" t="s">
        <v>469</v>
      </c>
      <c r="CB52" s="444">
        <v>200</v>
      </c>
      <c r="CC52" s="428">
        <f t="shared" si="50"/>
        <v>493</v>
      </c>
      <c r="CD52" s="444">
        <v>231</v>
      </c>
      <c r="CE52" s="444">
        <v>262</v>
      </c>
      <c r="CF52" s="417"/>
      <c r="CG52" s="422">
        <v>185</v>
      </c>
      <c r="CH52" s="423">
        <f t="shared" si="51"/>
        <v>418</v>
      </c>
      <c r="CI52" s="423">
        <v>188</v>
      </c>
      <c r="CJ52" s="423">
        <v>230</v>
      </c>
      <c r="CK52" s="166"/>
      <c r="CL52" s="159">
        <f t="shared" si="52"/>
        <v>-15.2129817444219</v>
      </c>
      <c r="CM52" s="159">
        <f t="shared" si="53"/>
        <v>-7.5</v>
      </c>
      <c r="CN52" s="190" t="s">
        <v>351</v>
      </c>
      <c r="CO52" s="452">
        <f>CO20</f>
        <v>1656</v>
      </c>
      <c r="CP52" s="418">
        <f>CP20</f>
        <v>4110</v>
      </c>
      <c r="CQ52" s="436">
        <f>CQ20</f>
        <v>1927</v>
      </c>
      <c r="CR52" s="425">
        <f>CR20</f>
        <v>2183</v>
      </c>
      <c r="CS52" s="417"/>
      <c r="CT52" s="424">
        <f>CT20</f>
        <v>1568</v>
      </c>
      <c r="CU52" s="106">
        <f>CU20</f>
        <v>3652</v>
      </c>
      <c r="CV52" s="436">
        <f>CV20</f>
        <v>1681</v>
      </c>
      <c r="CW52" s="436">
        <f>CW20</f>
        <v>1971</v>
      </c>
      <c r="CX52" s="177"/>
      <c r="CY52" s="163">
        <f t="shared" si="64"/>
        <v>-11.1435523114355</v>
      </c>
      <c r="CZ52" s="159">
        <f t="shared" si="65"/>
        <v>-5.31400966183575</v>
      </c>
    </row>
    <row r="53" spans="1:104" ht="15" customHeight="1">
      <c r="A53" s="155" t="s">
        <v>470</v>
      </c>
      <c r="B53" s="420">
        <v>442</v>
      </c>
      <c r="C53" s="410">
        <f t="shared" si="20"/>
        <v>917</v>
      </c>
      <c r="D53" s="420">
        <v>455</v>
      </c>
      <c r="E53" s="420">
        <v>462</v>
      </c>
      <c r="F53" s="437"/>
      <c r="G53" s="415">
        <v>480</v>
      </c>
      <c r="H53" s="410">
        <f t="shared" si="0"/>
        <v>990</v>
      </c>
      <c r="I53" s="416">
        <v>504</v>
      </c>
      <c r="J53" s="416">
        <v>486</v>
      </c>
      <c r="K53" s="139"/>
      <c r="L53" s="158">
        <f aca="true" t="shared" si="76" ref="L53:L60">ROUND((H53-C53)/C53*100,100)</f>
        <v>7.96074154852781</v>
      </c>
      <c r="M53" s="154">
        <f aca="true" t="shared" si="77" ref="M53:M60">ROUND((G53-B53)/B53*100,100)</f>
        <v>8.5972850678733</v>
      </c>
      <c r="N53" s="139" t="s">
        <v>471</v>
      </c>
      <c r="O53" s="429">
        <v>537</v>
      </c>
      <c r="P53" s="449">
        <f t="shared" si="66"/>
        <v>1355</v>
      </c>
      <c r="Q53" s="412">
        <v>634</v>
      </c>
      <c r="R53" s="412">
        <v>721</v>
      </c>
      <c r="S53" s="421"/>
      <c r="T53" s="422">
        <v>519</v>
      </c>
      <c r="U53" s="423">
        <f t="shared" si="67"/>
        <v>1226</v>
      </c>
      <c r="V53" s="423">
        <v>590</v>
      </c>
      <c r="W53" s="423">
        <v>636</v>
      </c>
      <c r="X53" s="160"/>
      <c r="Y53" s="159">
        <f t="shared" si="68"/>
        <v>-9.52029520295203</v>
      </c>
      <c r="Z53" s="159">
        <f t="shared" si="69"/>
        <v>-3.35195530726257</v>
      </c>
      <c r="AA53" s="140" t="s">
        <v>472</v>
      </c>
      <c r="AB53" s="444">
        <v>534</v>
      </c>
      <c r="AC53" s="428">
        <f t="shared" si="46"/>
        <v>1288</v>
      </c>
      <c r="AD53" s="444">
        <v>604</v>
      </c>
      <c r="AE53" s="444">
        <v>684</v>
      </c>
      <c r="AF53" s="417"/>
      <c r="AG53" s="422">
        <v>518</v>
      </c>
      <c r="AH53" s="423">
        <f t="shared" si="47"/>
        <v>1180</v>
      </c>
      <c r="AI53" s="423">
        <v>554</v>
      </c>
      <c r="AJ53" s="423">
        <v>626</v>
      </c>
      <c r="AK53" s="166"/>
      <c r="AL53" s="159">
        <f t="shared" si="48"/>
        <v>-8.38509316770186</v>
      </c>
      <c r="AM53" s="159">
        <f t="shared" si="49"/>
        <v>-2.99625468164794</v>
      </c>
      <c r="AN53" s="190" t="s">
        <v>411</v>
      </c>
      <c r="AO53" s="452">
        <f>AO36</f>
        <v>2536</v>
      </c>
      <c r="AP53" s="418">
        <f>AP36</f>
        <v>6557</v>
      </c>
      <c r="AQ53" s="436">
        <f>AQ36</f>
        <v>3107</v>
      </c>
      <c r="AR53" s="425">
        <f>AR36</f>
        <v>3450</v>
      </c>
      <c r="AS53" s="417"/>
      <c r="AT53" s="424">
        <f>AT36</f>
        <v>2579</v>
      </c>
      <c r="AU53" s="106">
        <f>AU36</f>
        <v>6249</v>
      </c>
      <c r="AV53" s="436">
        <f>AV36</f>
        <v>2964</v>
      </c>
      <c r="AW53" s="436">
        <f>AW36</f>
        <v>3285</v>
      </c>
      <c r="AX53" s="177"/>
      <c r="AY53" s="163">
        <f t="shared" si="70"/>
        <v>-4.69727009303035</v>
      </c>
      <c r="AZ53" s="159">
        <f t="shared" si="71"/>
        <v>1.69558359621451</v>
      </c>
      <c r="BA53" s="155" t="s">
        <v>470</v>
      </c>
      <c r="BB53" s="420">
        <v>497</v>
      </c>
      <c r="BC53" s="410">
        <f t="shared" si="21"/>
        <v>1019</v>
      </c>
      <c r="BD53" s="420">
        <v>505</v>
      </c>
      <c r="BE53" s="420">
        <v>514</v>
      </c>
      <c r="BF53" s="437"/>
      <c r="BG53" s="415">
        <v>519</v>
      </c>
      <c r="BH53" s="410">
        <f t="shared" si="10"/>
        <v>1065</v>
      </c>
      <c r="BI53" s="416">
        <v>541</v>
      </c>
      <c r="BJ53" s="416">
        <v>524</v>
      </c>
      <c r="BK53" s="139"/>
      <c r="BL53" s="158">
        <f t="shared" si="62"/>
        <v>4.51422963689892</v>
      </c>
      <c r="BM53" s="154">
        <f t="shared" si="63"/>
        <v>4.42655935613682</v>
      </c>
      <c r="BN53" s="139" t="s">
        <v>471</v>
      </c>
      <c r="BO53" s="429">
        <v>563</v>
      </c>
      <c r="BP53" s="449">
        <f t="shared" si="72"/>
        <v>1381</v>
      </c>
      <c r="BQ53" s="412">
        <v>634</v>
      </c>
      <c r="BR53" s="412">
        <v>747</v>
      </c>
      <c r="BS53" s="421"/>
      <c r="BT53" s="422">
        <v>551</v>
      </c>
      <c r="BU53" s="423">
        <f t="shared" si="73"/>
        <v>1261</v>
      </c>
      <c r="BV53" s="423">
        <v>592</v>
      </c>
      <c r="BW53" s="423">
        <v>669</v>
      </c>
      <c r="BX53" s="160"/>
      <c r="BY53" s="159">
        <f t="shared" si="74"/>
        <v>-8.68935553946416</v>
      </c>
      <c r="BZ53" s="159">
        <f t="shared" si="75"/>
        <v>-2.13143872113677</v>
      </c>
      <c r="CA53" s="140" t="s">
        <v>472</v>
      </c>
      <c r="CB53" s="444">
        <v>537</v>
      </c>
      <c r="CC53" s="428">
        <f t="shared" si="50"/>
        <v>1291</v>
      </c>
      <c r="CD53" s="444">
        <v>604</v>
      </c>
      <c r="CE53" s="444">
        <v>687</v>
      </c>
      <c r="CF53" s="417"/>
      <c r="CG53" s="422">
        <v>520</v>
      </c>
      <c r="CH53" s="423">
        <f t="shared" si="51"/>
        <v>1184</v>
      </c>
      <c r="CI53" s="423">
        <v>557</v>
      </c>
      <c r="CJ53" s="423">
        <v>627</v>
      </c>
      <c r="CK53" s="166"/>
      <c r="CL53" s="159">
        <f t="shared" si="52"/>
        <v>-8.28814872192099</v>
      </c>
      <c r="CM53" s="159">
        <f t="shared" si="53"/>
        <v>-3.1657355679702</v>
      </c>
      <c r="CN53" s="190" t="s">
        <v>411</v>
      </c>
      <c r="CO53" s="453">
        <f>CO36</f>
        <v>2567</v>
      </c>
      <c r="CP53" s="418">
        <f>CP36</f>
        <v>6590</v>
      </c>
      <c r="CQ53" s="436">
        <f>CQ36</f>
        <v>3116</v>
      </c>
      <c r="CR53" s="436">
        <f>CR36</f>
        <v>3474</v>
      </c>
      <c r="CS53" s="417"/>
      <c r="CT53" s="424">
        <f>CT36</f>
        <v>2622</v>
      </c>
      <c r="CU53" s="106">
        <f>CU36</f>
        <v>6299</v>
      </c>
      <c r="CV53" s="436">
        <f>CV36</f>
        <v>2981</v>
      </c>
      <c r="CW53" s="436">
        <f>CW36</f>
        <v>3318</v>
      </c>
      <c r="CX53" s="177"/>
      <c r="CY53" s="163">
        <f t="shared" si="64"/>
        <v>-4.41578148710167</v>
      </c>
      <c r="CZ53" s="159">
        <f t="shared" si="65"/>
        <v>2.14257888585898</v>
      </c>
    </row>
    <row r="54" spans="1:104" ht="15" customHeight="1">
      <c r="A54" s="155" t="s">
        <v>473</v>
      </c>
      <c r="B54" s="420">
        <v>143</v>
      </c>
      <c r="C54" s="410">
        <f t="shared" si="20"/>
        <v>297</v>
      </c>
      <c r="D54" s="420">
        <v>154</v>
      </c>
      <c r="E54" s="420">
        <v>143</v>
      </c>
      <c r="F54" s="437"/>
      <c r="G54" s="415">
        <v>142</v>
      </c>
      <c r="H54" s="410">
        <f t="shared" si="0"/>
        <v>264</v>
      </c>
      <c r="I54" s="416">
        <v>131</v>
      </c>
      <c r="J54" s="416">
        <v>133</v>
      </c>
      <c r="K54" s="139"/>
      <c r="L54" s="158">
        <f t="shared" si="76"/>
        <v>-11.1111111111111</v>
      </c>
      <c r="M54" s="154">
        <f t="shared" si="77"/>
        <v>-0.699300699300699</v>
      </c>
      <c r="N54" s="139" t="s">
        <v>474</v>
      </c>
      <c r="O54" s="429">
        <v>504</v>
      </c>
      <c r="P54" s="449">
        <f t="shared" si="66"/>
        <v>1265</v>
      </c>
      <c r="Q54" s="412">
        <v>633</v>
      </c>
      <c r="R54" s="412">
        <v>632</v>
      </c>
      <c r="S54" s="421"/>
      <c r="T54" s="422">
        <v>491</v>
      </c>
      <c r="U54" s="423">
        <f t="shared" si="67"/>
        <v>1148</v>
      </c>
      <c r="V54" s="423">
        <v>569</v>
      </c>
      <c r="W54" s="423">
        <v>579</v>
      </c>
      <c r="X54" s="160"/>
      <c r="Y54" s="159">
        <f t="shared" si="68"/>
        <v>-9.24901185770751</v>
      </c>
      <c r="Z54" s="159">
        <f t="shared" si="69"/>
        <v>-2.57936507936508</v>
      </c>
      <c r="AA54" s="140" t="s">
        <v>475</v>
      </c>
      <c r="AB54" s="425">
        <v>2064</v>
      </c>
      <c r="AC54" s="428">
        <f t="shared" si="46"/>
        <v>5300</v>
      </c>
      <c r="AD54" s="425">
        <v>2626</v>
      </c>
      <c r="AE54" s="425">
        <v>2674</v>
      </c>
      <c r="AF54" s="417"/>
      <c r="AG54" s="422">
        <v>482</v>
      </c>
      <c r="AH54" s="423">
        <f t="shared" si="47"/>
        <v>1022</v>
      </c>
      <c r="AI54" s="423">
        <v>533</v>
      </c>
      <c r="AJ54" s="423">
        <v>489</v>
      </c>
      <c r="AK54" s="166"/>
      <c r="AL54" s="159">
        <f t="shared" si="48"/>
        <v>-80.7169811320755</v>
      </c>
      <c r="AM54" s="154">
        <f t="shared" si="49"/>
        <v>-76.6472868217054</v>
      </c>
      <c r="AN54" s="190" t="s">
        <v>439</v>
      </c>
      <c r="AO54" s="453">
        <f>AO43</f>
        <v>4481</v>
      </c>
      <c r="AP54" s="418">
        <f>AP43</f>
        <v>11534</v>
      </c>
      <c r="AQ54" s="436">
        <f>AQ43</f>
        <v>5508</v>
      </c>
      <c r="AR54" s="436">
        <f>AR43</f>
        <v>6026</v>
      </c>
      <c r="AS54" s="417"/>
      <c r="AT54" s="424">
        <f>AT43</f>
        <v>4343</v>
      </c>
      <c r="AU54" s="106">
        <f>AU43</f>
        <v>10371</v>
      </c>
      <c r="AV54" s="436">
        <f>AV43</f>
        <v>4898</v>
      </c>
      <c r="AW54" s="436">
        <f>AW43</f>
        <v>5473</v>
      </c>
      <c r="AX54" s="177"/>
      <c r="AY54" s="163">
        <f t="shared" si="70"/>
        <v>-10.0832321831108</v>
      </c>
      <c r="AZ54" s="159">
        <f t="shared" si="71"/>
        <v>-3.07966971658112</v>
      </c>
      <c r="BA54" s="155" t="s">
        <v>473</v>
      </c>
      <c r="BB54" s="420">
        <v>149</v>
      </c>
      <c r="BC54" s="410">
        <f t="shared" si="21"/>
        <v>306</v>
      </c>
      <c r="BD54" s="420">
        <v>157</v>
      </c>
      <c r="BE54" s="420">
        <v>149</v>
      </c>
      <c r="BF54" s="437"/>
      <c r="BG54" s="415">
        <v>146</v>
      </c>
      <c r="BH54" s="410">
        <f t="shared" si="10"/>
        <v>272</v>
      </c>
      <c r="BI54" s="416">
        <v>134</v>
      </c>
      <c r="BJ54" s="416">
        <v>138</v>
      </c>
      <c r="BK54" s="139"/>
      <c r="BL54" s="158">
        <f t="shared" si="62"/>
        <v>-11.1111111111111</v>
      </c>
      <c r="BM54" s="154">
        <f t="shared" si="63"/>
        <v>-2.01342281879195</v>
      </c>
      <c r="BN54" s="139" t="s">
        <v>474</v>
      </c>
      <c r="BO54" s="429">
        <v>568</v>
      </c>
      <c r="BP54" s="449">
        <f t="shared" si="72"/>
        <v>1335</v>
      </c>
      <c r="BQ54" s="412">
        <v>676</v>
      </c>
      <c r="BR54" s="412">
        <v>659</v>
      </c>
      <c r="BS54" s="421"/>
      <c r="BT54" s="422">
        <v>546</v>
      </c>
      <c r="BU54" s="423">
        <f t="shared" si="73"/>
        <v>1205</v>
      </c>
      <c r="BV54" s="423">
        <v>600</v>
      </c>
      <c r="BW54" s="423">
        <v>605</v>
      </c>
      <c r="BX54" s="160"/>
      <c r="BY54" s="159">
        <f t="shared" si="74"/>
        <v>-9.73782771535581</v>
      </c>
      <c r="BZ54" s="159">
        <f t="shared" si="75"/>
        <v>-3.87323943661972</v>
      </c>
      <c r="CA54" s="140" t="s">
        <v>475</v>
      </c>
      <c r="CB54" s="425">
        <v>2110</v>
      </c>
      <c r="CC54" s="428">
        <f t="shared" si="50"/>
        <v>5356</v>
      </c>
      <c r="CD54" s="425">
        <v>2651</v>
      </c>
      <c r="CE54" s="425">
        <v>2705</v>
      </c>
      <c r="CF54" s="417"/>
      <c r="CG54" s="422">
        <v>494</v>
      </c>
      <c r="CH54" s="423">
        <f t="shared" si="51"/>
        <v>1034</v>
      </c>
      <c r="CI54" s="423">
        <v>534</v>
      </c>
      <c r="CJ54" s="423">
        <v>500</v>
      </c>
      <c r="CK54" s="166"/>
      <c r="CL54" s="159">
        <f t="shared" si="52"/>
        <v>-80.6945481702763</v>
      </c>
      <c r="CM54" s="154">
        <f t="shared" si="53"/>
        <v>-76.5876777251185</v>
      </c>
      <c r="CN54" s="190" t="s">
        <v>439</v>
      </c>
      <c r="CO54" s="452">
        <f>CO43</f>
        <v>4684</v>
      </c>
      <c r="CP54" s="418">
        <f>CP43</f>
        <v>11767</v>
      </c>
      <c r="CQ54" s="436">
        <f>CQ43</f>
        <v>5627</v>
      </c>
      <c r="CR54" s="425">
        <f>CR43</f>
        <v>6140</v>
      </c>
      <c r="CS54" s="417"/>
      <c r="CT54" s="424">
        <f>CT43</f>
        <v>4504</v>
      </c>
      <c r="CU54" s="106">
        <f>CU43</f>
        <v>10559</v>
      </c>
      <c r="CV54" s="436">
        <f>CV43</f>
        <v>4991</v>
      </c>
      <c r="CW54" s="436">
        <f>CW43</f>
        <v>5568</v>
      </c>
      <c r="CX54" s="177"/>
      <c r="CY54" s="163">
        <f t="shared" si="64"/>
        <v>-10.2659981303646</v>
      </c>
      <c r="CZ54" s="159">
        <f t="shared" si="65"/>
        <v>-3.84286934244236</v>
      </c>
    </row>
    <row r="55" spans="1:104" ht="15" customHeight="1">
      <c r="A55" s="155" t="s">
        <v>476</v>
      </c>
      <c r="B55" s="420">
        <v>250</v>
      </c>
      <c r="C55" s="410">
        <f t="shared" si="20"/>
        <v>589</v>
      </c>
      <c r="D55" s="420">
        <v>295</v>
      </c>
      <c r="E55" s="420">
        <v>294</v>
      </c>
      <c r="F55" s="437"/>
      <c r="G55" s="415">
        <v>251</v>
      </c>
      <c r="H55" s="410">
        <f t="shared" si="0"/>
        <v>629</v>
      </c>
      <c r="I55" s="416">
        <v>320</v>
      </c>
      <c r="J55" s="416">
        <v>309</v>
      </c>
      <c r="K55" s="139"/>
      <c r="L55" s="158">
        <f t="shared" si="76"/>
        <v>6.7911714770798</v>
      </c>
      <c r="M55" s="154">
        <f t="shared" si="77"/>
        <v>0.4</v>
      </c>
      <c r="N55" s="139" t="s">
        <v>477</v>
      </c>
      <c r="O55" s="429">
        <v>45</v>
      </c>
      <c r="P55" s="449">
        <f t="shared" si="66"/>
        <v>46</v>
      </c>
      <c r="Q55" s="412">
        <v>29</v>
      </c>
      <c r="R55" s="412">
        <v>17</v>
      </c>
      <c r="S55" s="421"/>
      <c r="T55" s="422">
        <v>23</v>
      </c>
      <c r="U55" s="423">
        <f t="shared" si="67"/>
        <v>24</v>
      </c>
      <c r="V55" s="423">
        <v>17</v>
      </c>
      <c r="W55" s="423">
        <v>7</v>
      </c>
      <c r="X55" s="160"/>
      <c r="Y55" s="159">
        <f t="shared" si="68"/>
        <v>-47.8260869565217</v>
      </c>
      <c r="Z55" s="159">
        <f t="shared" si="69"/>
        <v>-48.8888888888889</v>
      </c>
      <c r="AA55" s="140" t="s">
        <v>478</v>
      </c>
      <c r="AB55" s="425">
        <v>865</v>
      </c>
      <c r="AC55" s="428">
        <f t="shared" si="46"/>
        <v>2112</v>
      </c>
      <c r="AD55" s="425">
        <v>1033</v>
      </c>
      <c r="AE55" s="425">
        <v>1079</v>
      </c>
      <c r="AF55" s="417"/>
      <c r="AG55" s="422">
        <v>883</v>
      </c>
      <c r="AH55" s="423">
        <f t="shared" si="47"/>
        <v>2041</v>
      </c>
      <c r="AI55" s="423">
        <v>1026</v>
      </c>
      <c r="AJ55" s="423">
        <v>1015</v>
      </c>
      <c r="AK55" s="166"/>
      <c r="AL55" s="159">
        <f t="shared" si="48"/>
        <v>-3.36174242424242</v>
      </c>
      <c r="AM55" s="154">
        <f t="shared" si="49"/>
        <v>2.08092485549133</v>
      </c>
      <c r="AN55" s="190" t="s">
        <v>479</v>
      </c>
      <c r="AO55" s="452">
        <v>3431</v>
      </c>
      <c r="AP55" s="418">
        <f>AQ55+AR55</f>
        <v>4647</v>
      </c>
      <c r="AQ55" s="436">
        <v>2205</v>
      </c>
      <c r="AR55" s="425">
        <v>2442</v>
      </c>
      <c r="AS55" s="417"/>
      <c r="AT55" s="424">
        <v>3166</v>
      </c>
      <c r="AU55" s="106">
        <f>AV55+AW55</f>
        <v>4381</v>
      </c>
      <c r="AV55" s="436">
        <v>1973</v>
      </c>
      <c r="AW55" s="436">
        <v>2408</v>
      </c>
      <c r="AX55" s="177"/>
      <c r="AY55" s="163">
        <f>ROUND((AU55-AP55)/AP55*100,100)</f>
        <v>-5.7241230901657</v>
      </c>
      <c r="AZ55" s="159">
        <f>ROUND((AT55-AO55)/AO55*100,100)</f>
        <v>-7.72369571553483</v>
      </c>
      <c r="BA55" s="155" t="s">
        <v>476</v>
      </c>
      <c r="BB55" s="420">
        <v>272</v>
      </c>
      <c r="BC55" s="410">
        <f t="shared" si="21"/>
        <v>613</v>
      </c>
      <c r="BD55" s="420">
        <v>304</v>
      </c>
      <c r="BE55" s="420">
        <v>309</v>
      </c>
      <c r="BF55" s="437"/>
      <c r="BG55" s="415">
        <v>268</v>
      </c>
      <c r="BH55" s="410">
        <f t="shared" si="10"/>
        <v>647</v>
      </c>
      <c r="BI55" s="416">
        <v>322</v>
      </c>
      <c r="BJ55" s="416">
        <v>325</v>
      </c>
      <c r="BK55" s="139"/>
      <c r="BL55" s="158">
        <f t="shared" si="62"/>
        <v>5.54649265905383</v>
      </c>
      <c r="BM55" s="154">
        <f t="shared" si="63"/>
        <v>-1.47058823529412</v>
      </c>
      <c r="BN55" s="139" t="s">
        <v>477</v>
      </c>
      <c r="BO55" s="429">
        <v>91</v>
      </c>
      <c r="BP55" s="449">
        <f t="shared" si="72"/>
        <v>105</v>
      </c>
      <c r="BQ55" s="412">
        <v>64</v>
      </c>
      <c r="BR55" s="412">
        <v>41</v>
      </c>
      <c r="BS55" s="421"/>
      <c r="BT55" s="422">
        <v>41</v>
      </c>
      <c r="BU55" s="423">
        <f t="shared" si="73"/>
        <v>45</v>
      </c>
      <c r="BV55" s="423">
        <v>31</v>
      </c>
      <c r="BW55" s="423">
        <v>14</v>
      </c>
      <c r="BX55" s="160"/>
      <c r="BY55" s="159">
        <f t="shared" si="74"/>
        <v>-57.1428571428571</v>
      </c>
      <c r="BZ55" s="159">
        <f t="shared" si="75"/>
        <v>-54.9450549450549</v>
      </c>
      <c r="CA55" s="140" t="s">
        <v>478</v>
      </c>
      <c r="CB55" s="425">
        <v>888</v>
      </c>
      <c r="CC55" s="428">
        <f t="shared" si="50"/>
        <v>2144</v>
      </c>
      <c r="CD55" s="425">
        <v>1042</v>
      </c>
      <c r="CE55" s="425">
        <v>1102</v>
      </c>
      <c r="CF55" s="417"/>
      <c r="CG55" s="422">
        <v>896</v>
      </c>
      <c r="CH55" s="423">
        <f t="shared" si="51"/>
        <v>2055</v>
      </c>
      <c r="CI55" s="423">
        <v>1030</v>
      </c>
      <c r="CJ55" s="423">
        <v>1025</v>
      </c>
      <c r="CK55" s="166"/>
      <c r="CL55" s="159">
        <f t="shared" si="52"/>
        <v>-4.15111940298508</v>
      </c>
      <c r="CM55" s="154">
        <f t="shared" si="53"/>
        <v>0.900900900900901</v>
      </c>
      <c r="CN55" s="190"/>
      <c r="CO55" s="425"/>
      <c r="CP55" s="444"/>
      <c r="CQ55" s="436"/>
      <c r="CR55" s="425"/>
      <c r="CS55" s="417"/>
      <c r="CT55" s="444"/>
      <c r="CU55" s="444"/>
      <c r="CV55" s="436"/>
      <c r="CW55" s="436"/>
      <c r="CX55" s="177"/>
      <c r="CY55" s="159"/>
      <c r="CZ55" s="159"/>
    </row>
    <row r="56" spans="1:104" ht="15" customHeight="1">
      <c r="A56" s="155" t="s">
        <v>480</v>
      </c>
      <c r="B56" s="438">
        <v>39</v>
      </c>
      <c r="C56" s="438">
        <f t="shared" si="20"/>
        <v>84</v>
      </c>
      <c r="D56" s="438">
        <v>44</v>
      </c>
      <c r="E56" s="438">
        <v>40</v>
      </c>
      <c r="F56" s="421"/>
      <c r="G56" s="415">
        <v>41</v>
      </c>
      <c r="H56" s="410">
        <f t="shared" si="0"/>
        <v>85</v>
      </c>
      <c r="I56" s="416">
        <v>46</v>
      </c>
      <c r="J56" s="416">
        <v>39</v>
      </c>
      <c r="K56" s="157"/>
      <c r="L56" s="158">
        <f t="shared" si="76"/>
        <v>1.19047619047619</v>
      </c>
      <c r="M56" s="154">
        <f t="shared" si="77"/>
        <v>5.12820512820513</v>
      </c>
      <c r="N56" s="167" t="s">
        <v>456</v>
      </c>
      <c r="O56" s="445">
        <f>SUM(O47:O55)</f>
        <v>2990</v>
      </c>
      <c r="P56" s="445">
        <f>SUM(P47:P55)</f>
        <v>7516</v>
      </c>
      <c r="Q56" s="445">
        <f>SUM(Q47:Q55)</f>
        <v>3638</v>
      </c>
      <c r="R56" s="445">
        <f>SUM(R47:R55)</f>
        <v>3878</v>
      </c>
      <c r="S56" s="445"/>
      <c r="T56" s="441">
        <f>SUM(T47:T55)</f>
        <v>2935</v>
      </c>
      <c r="U56" s="445">
        <f>SUM(U47:U55)</f>
        <v>6952</v>
      </c>
      <c r="V56" s="445">
        <f>SUM(V47:V55)</f>
        <v>3372</v>
      </c>
      <c r="W56" s="445">
        <f>SUM(W47:W55)</f>
        <v>3580</v>
      </c>
      <c r="X56" s="191"/>
      <c r="Y56" s="175">
        <f t="shared" si="68"/>
        <v>-7.50399148483236</v>
      </c>
      <c r="Z56" s="175">
        <f t="shared" si="69"/>
        <v>-1.83946488294314</v>
      </c>
      <c r="AA56" s="140" t="s">
        <v>481</v>
      </c>
      <c r="AB56" s="425">
        <v>552</v>
      </c>
      <c r="AC56" s="428">
        <f t="shared" si="46"/>
        <v>1398</v>
      </c>
      <c r="AD56" s="425">
        <v>670</v>
      </c>
      <c r="AE56" s="425">
        <v>728</v>
      </c>
      <c r="AF56" s="417"/>
      <c r="AG56" s="422">
        <v>556</v>
      </c>
      <c r="AH56" s="423">
        <f t="shared" si="47"/>
        <v>1309</v>
      </c>
      <c r="AI56" s="423">
        <v>629</v>
      </c>
      <c r="AJ56" s="423">
        <v>680</v>
      </c>
      <c r="AK56" s="166"/>
      <c r="AL56" s="159">
        <f t="shared" si="48"/>
        <v>-6.36623748211731</v>
      </c>
      <c r="AM56" s="154">
        <f t="shared" si="49"/>
        <v>0.72463768115942</v>
      </c>
      <c r="AN56" s="182" t="s">
        <v>482</v>
      </c>
      <c r="AO56" s="439">
        <f>SUM(AO46:AO55)</f>
        <v>76593</v>
      </c>
      <c r="AP56" s="426">
        <f>SUM(AP46:AP55)</f>
        <v>182164</v>
      </c>
      <c r="AQ56" s="426">
        <f>SUM(AQ46:AQ55)</f>
        <v>91059</v>
      </c>
      <c r="AR56" s="426">
        <f>SUM(AR46:AR55)</f>
        <v>91105</v>
      </c>
      <c r="AS56" s="447"/>
      <c r="AT56" s="427">
        <f>SUM(AT46:AT55)</f>
        <v>78606</v>
      </c>
      <c r="AU56" s="426">
        <f>SUM(AU46:AU55)</f>
        <v>183312</v>
      </c>
      <c r="AV56" s="426">
        <f>SUM(AV46:AV55)</f>
        <v>91245</v>
      </c>
      <c r="AW56" s="426">
        <f>SUM(AW46:AW55)</f>
        <v>92067</v>
      </c>
      <c r="AX56" s="168"/>
      <c r="AY56" s="192">
        <f>ROUND((AU56-AP56)/AP56*100,100)</f>
        <v>0.63020135701895</v>
      </c>
      <c r="AZ56" s="193">
        <f>ROUND((AT56-AO56)/AO56*100,100)</f>
        <v>2.6281775096941</v>
      </c>
      <c r="BA56" s="155" t="s">
        <v>480</v>
      </c>
      <c r="BB56" s="438">
        <v>42</v>
      </c>
      <c r="BC56" s="438">
        <f t="shared" si="21"/>
        <v>87</v>
      </c>
      <c r="BD56" s="438">
        <v>45</v>
      </c>
      <c r="BE56" s="438">
        <v>42</v>
      </c>
      <c r="BF56" s="421"/>
      <c r="BG56" s="415">
        <v>43</v>
      </c>
      <c r="BH56" s="410">
        <f t="shared" si="10"/>
        <v>87</v>
      </c>
      <c r="BI56" s="416">
        <v>46</v>
      </c>
      <c r="BJ56" s="416">
        <v>41</v>
      </c>
      <c r="BK56" s="157"/>
      <c r="BL56" s="158">
        <f t="shared" si="62"/>
        <v>0</v>
      </c>
      <c r="BM56" s="154">
        <f t="shared" si="63"/>
        <v>2.38095238095238</v>
      </c>
      <c r="BN56" s="167" t="s">
        <v>456</v>
      </c>
      <c r="BO56" s="445">
        <f>SUM(BO47:BO55)</f>
        <v>3207</v>
      </c>
      <c r="BP56" s="445">
        <f aca="true" t="shared" si="78" ref="BP56:BW56">SUM(BP47:BP55)</f>
        <v>7771</v>
      </c>
      <c r="BQ56" s="445">
        <f t="shared" si="78"/>
        <v>3781</v>
      </c>
      <c r="BR56" s="445">
        <f t="shared" si="78"/>
        <v>3990</v>
      </c>
      <c r="BS56" s="445"/>
      <c r="BT56" s="441">
        <f t="shared" si="78"/>
        <v>3083</v>
      </c>
      <c r="BU56" s="445">
        <f t="shared" si="78"/>
        <v>7119</v>
      </c>
      <c r="BV56" s="445">
        <f t="shared" si="78"/>
        <v>3451</v>
      </c>
      <c r="BW56" s="445">
        <f t="shared" si="78"/>
        <v>3668</v>
      </c>
      <c r="BX56" s="191"/>
      <c r="BY56" s="175">
        <f t="shared" si="74"/>
        <v>-8.39016857547291</v>
      </c>
      <c r="BZ56" s="175">
        <f t="shared" si="75"/>
        <v>-3.86654193950733</v>
      </c>
      <c r="CA56" s="140" t="s">
        <v>481</v>
      </c>
      <c r="CB56" s="425">
        <v>564</v>
      </c>
      <c r="CC56" s="428">
        <f t="shared" si="50"/>
        <v>1411</v>
      </c>
      <c r="CD56" s="425">
        <v>677</v>
      </c>
      <c r="CE56" s="425">
        <v>734</v>
      </c>
      <c r="CF56" s="417"/>
      <c r="CG56" s="422">
        <v>565</v>
      </c>
      <c r="CH56" s="423">
        <f t="shared" si="51"/>
        <v>1318</v>
      </c>
      <c r="CI56" s="423">
        <v>632</v>
      </c>
      <c r="CJ56" s="423">
        <v>686</v>
      </c>
      <c r="CK56" s="166"/>
      <c r="CL56" s="159">
        <f t="shared" si="52"/>
        <v>-6.59107016300496</v>
      </c>
      <c r="CM56" s="154">
        <f t="shared" si="53"/>
        <v>0.177304964539007</v>
      </c>
      <c r="CN56" s="182" t="s">
        <v>483</v>
      </c>
      <c r="CO56" s="439">
        <f>SUM(CO46:CO55)</f>
        <v>76593</v>
      </c>
      <c r="CP56" s="426">
        <f>SUM(CP46:CP55)</f>
        <v>182164</v>
      </c>
      <c r="CQ56" s="426">
        <f>SUM(CQ46:CQ55)</f>
        <v>91059</v>
      </c>
      <c r="CR56" s="426">
        <f>SUM(CR46:CR55)</f>
        <v>91105</v>
      </c>
      <c r="CS56" s="447"/>
      <c r="CT56" s="427">
        <f>SUM(CT46:CT55)</f>
        <v>78606</v>
      </c>
      <c r="CU56" s="426">
        <f>SUM(CU46:CU55)</f>
        <v>183312</v>
      </c>
      <c r="CV56" s="426">
        <f>SUM(CV46:CV55)</f>
        <v>91245</v>
      </c>
      <c r="CW56" s="426">
        <f>SUM(CW46:CW55)</f>
        <v>92067</v>
      </c>
      <c r="CX56" s="168"/>
      <c r="CY56" s="169">
        <f>ROUND((CU56-CP56)/CP56*100,100)</f>
        <v>0.63020135701895</v>
      </c>
      <c r="CZ56" s="175">
        <f>ROUND((CT56-CO56)/CO56*100,100)</f>
        <v>2.6281775096941</v>
      </c>
    </row>
    <row r="57" spans="1:104" ht="15" customHeight="1">
      <c r="A57" s="155" t="s">
        <v>484</v>
      </c>
      <c r="B57" s="438">
        <v>49</v>
      </c>
      <c r="C57" s="438">
        <f t="shared" si="20"/>
        <v>124</v>
      </c>
      <c r="D57" s="438">
        <v>65</v>
      </c>
      <c r="E57" s="438">
        <v>59</v>
      </c>
      <c r="F57" s="421"/>
      <c r="G57" s="415">
        <v>54</v>
      </c>
      <c r="H57" s="410">
        <f t="shared" si="0"/>
        <v>125</v>
      </c>
      <c r="I57" s="416">
        <v>65</v>
      </c>
      <c r="J57" s="416">
        <v>60</v>
      </c>
      <c r="K57" s="157"/>
      <c r="L57" s="158">
        <f t="shared" si="76"/>
        <v>0.806451612903226</v>
      </c>
      <c r="M57" s="154">
        <f t="shared" si="77"/>
        <v>10.2040816326531</v>
      </c>
      <c r="Z57" s="194" t="s">
        <v>485</v>
      </c>
      <c r="AA57" s="140" t="s">
        <v>486</v>
      </c>
      <c r="AB57" s="425">
        <v>538</v>
      </c>
      <c r="AC57" s="428">
        <f t="shared" si="46"/>
        <v>1275</v>
      </c>
      <c r="AD57" s="425">
        <v>640</v>
      </c>
      <c r="AE57" s="425">
        <v>635</v>
      </c>
      <c r="AF57" s="417"/>
      <c r="AG57" s="422">
        <v>525</v>
      </c>
      <c r="AH57" s="423">
        <f t="shared" si="47"/>
        <v>1247</v>
      </c>
      <c r="AI57" s="423">
        <v>638</v>
      </c>
      <c r="AJ57" s="423">
        <v>609</v>
      </c>
      <c r="AK57" s="166"/>
      <c r="AL57" s="159">
        <f t="shared" si="48"/>
        <v>-2.19607843137255</v>
      </c>
      <c r="AM57" s="154">
        <f t="shared" si="49"/>
        <v>-2.41635687732342</v>
      </c>
      <c r="AZ57" s="195" t="s">
        <v>485</v>
      </c>
      <c r="BA57" s="155" t="s">
        <v>487</v>
      </c>
      <c r="BB57" s="438">
        <v>51</v>
      </c>
      <c r="BC57" s="438">
        <f>BD57+BE57</f>
        <v>126</v>
      </c>
      <c r="BD57" s="438">
        <v>65</v>
      </c>
      <c r="BE57" s="438">
        <v>61</v>
      </c>
      <c r="BF57" s="421"/>
      <c r="BG57" s="415">
        <v>54</v>
      </c>
      <c r="BH57" s="410">
        <f>BI57+BJ57</f>
        <v>125</v>
      </c>
      <c r="BI57" s="416">
        <v>65</v>
      </c>
      <c r="BJ57" s="416">
        <v>60</v>
      </c>
      <c r="BK57" s="157"/>
      <c r="BL57" s="158">
        <f>ROUND((BH57-BC57)/BC57*100,100)</f>
        <v>-0.793650793650794</v>
      </c>
      <c r="BM57" s="154">
        <f>ROUND((BG57-BB57)/BB57*100,100)</f>
        <v>5.88235294117647</v>
      </c>
      <c r="BZ57" s="194" t="s">
        <v>485</v>
      </c>
      <c r="CA57" s="140" t="s">
        <v>486</v>
      </c>
      <c r="CB57" s="425">
        <v>547</v>
      </c>
      <c r="CC57" s="428">
        <f t="shared" si="50"/>
        <v>1284</v>
      </c>
      <c r="CD57" s="425">
        <v>646</v>
      </c>
      <c r="CE57" s="425">
        <v>638</v>
      </c>
      <c r="CF57" s="417"/>
      <c r="CG57" s="422">
        <v>555</v>
      </c>
      <c r="CH57" s="423">
        <f t="shared" si="51"/>
        <v>1278</v>
      </c>
      <c r="CI57" s="423">
        <v>652</v>
      </c>
      <c r="CJ57" s="423">
        <v>626</v>
      </c>
      <c r="CK57" s="166"/>
      <c r="CL57" s="159">
        <f t="shared" si="52"/>
        <v>-0.467289719626168</v>
      </c>
      <c r="CM57" s="154">
        <f t="shared" si="53"/>
        <v>1.46252285191956</v>
      </c>
      <c r="CZ57" s="195" t="s">
        <v>485</v>
      </c>
    </row>
    <row r="58" spans="1:100" ht="15" customHeight="1">
      <c r="A58" s="155" t="s">
        <v>488</v>
      </c>
      <c r="B58" s="438">
        <v>120</v>
      </c>
      <c r="C58" s="438">
        <f t="shared" si="20"/>
        <v>314</v>
      </c>
      <c r="D58" s="438">
        <v>153</v>
      </c>
      <c r="E58" s="438">
        <v>161</v>
      </c>
      <c r="F58" s="421"/>
      <c r="G58" s="415">
        <v>104</v>
      </c>
      <c r="H58" s="410">
        <f t="shared" si="0"/>
        <v>267</v>
      </c>
      <c r="I58" s="416">
        <v>129</v>
      </c>
      <c r="J58" s="416">
        <v>138</v>
      </c>
      <c r="K58" s="157"/>
      <c r="L58" s="158">
        <f t="shared" si="76"/>
        <v>-14.968152866242</v>
      </c>
      <c r="M58" s="154">
        <f t="shared" si="77"/>
        <v>-13.3333333333333</v>
      </c>
      <c r="AA58" s="140" t="s">
        <v>489</v>
      </c>
      <c r="AB58" s="425">
        <v>597</v>
      </c>
      <c r="AC58" s="428">
        <f t="shared" si="46"/>
        <v>1528</v>
      </c>
      <c r="AD58" s="425">
        <v>742</v>
      </c>
      <c r="AE58" s="425">
        <v>786</v>
      </c>
      <c r="AF58" s="417"/>
      <c r="AG58" s="422">
        <v>607</v>
      </c>
      <c r="AH58" s="423">
        <f>AI58+AJ58</f>
        <v>1474</v>
      </c>
      <c r="AI58" s="423">
        <v>716</v>
      </c>
      <c r="AJ58" s="423">
        <v>758</v>
      </c>
      <c r="AK58" s="166"/>
      <c r="AL58" s="159">
        <f>ROUND((AH58-AC58)/AC58*100,100)</f>
        <v>-3.53403141361257</v>
      </c>
      <c r="AM58" s="154">
        <f>ROUND((AG58-AB58)/AB58*100,100)</f>
        <v>1.6750418760469</v>
      </c>
      <c r="AN58" s="552" t="s">
        <v>846</v>
      </c>
      <c r="AO58" s="552"/>
      <c r="AP58" s="552"/>
      <c r="AQ58" s="552"/>
      <c r="AR58" s="552"/>
      <c r="AS58" s="552"/>
      <c r="AT58" s="552"/>
      <c r="AU58" s="552"/>
      <c r="AV58" s="552"/>
      <c r="BA58" s="155" t="s">
        <v>488</v>
      </c>
      <c r="BB58" s="438">
        <v>125</v>
      </c>
      <c r="BC58" s="438">
        <f t="shared" si="21"/>
        <v>321</v>
      </c>
      <c r="BD58" s="438">
        <v>158</v>
      </c>
      <c r="BE58" s="438">
        <v>163</v>
      </c>
      <c r="BF58" s="421"/>
      <c r="BG58" s="415">
        <v>110</v>
      </c>
      <c r="BH58" s="410">
        <f t="shared" si="10"/>
        <v>280</v>
      </c>
      <c r="BI58" s="416">
        <v>135</v>
      </c>
      <c r="BJ58" s="416">
        <v>145</v>
      </c>
      <c r="BK58" s="157"/>
      <c r="BL58" s="158">
        <f t="shared" si="62"/>
        <v>-12.7725856697819</v>
      </c>
      <c r="BM58" s="154">
        <f t="shared" si="63"/>
        <v>-12</v>
      </c>
      <c r="CA58" s="140" t="s">
        <v>489</v>
      </c>
      <c r="CB58" s="425">
        <v>635</v>
      </c>
      <c r="CC58" s="428">
        <f>CD58+CE58</f>
        <v>1567</v>
      </c>
      <c r="CD58" s="425">
        <v>769</v>
      </c>
      <c r="CE58" s="425">
        <v>798</v>
      </c>
      <c r="CF58" s="417"/>
      <c r="CG58" s="422">
        <v>627</v>
      </c>
      <c r="CH58" s="423">
        <f>CI58+CJ58</f>
        <v>1499</v>
      </c>
      <c r="CI58" s="423">
        <v>731</v>
      </c>
      <c r="CJ58" s="423">
        <v>768</v>
      </c>
      <c r="CK58" s="166"/>
      <c r="CL58" s="159">
        <f>ROUND((CH58-CC58)/CC58*100,100)</f>
        <v>-4.33950223356733</v>
      </c>
      <c r="CM58" s="154">
        <f>ROUND((CG58-CB58)/CB58*100,100)</f>
        <v>-1.25984251968504</v>
      </c>
      <c r="CN58" s="552" t="s">
        <v>850</v>
      </c>
      <c r="CO58" s="552"/>
      <c r="CP58" s="552"/>
      <c r="CQ58" s="552"/>
      <c r="CR58" s="552"/>
      <c r="CS58" s="552"/>
      <c r="CT58" s="552"/>
      <c r="CU58" s="552"/>
      <c r="CV58" s="552"/>
    </row>
    <row r="59" spans="1:100" ht="15" customHeight="1">
      <c r="A59" s="155" t="s">
        <v>490</v>
      </c>
      <c r="B59" s="438">
        <v>42</v>
      </c>
      <c r="C59" s="438">
        <f t="shared" si="20"/>
        <v>76</v>
      </c>
      <c r="D59" s="438">
        <v>34</v>
      </c>
      <c r="E59" s="438">
        <v>42</v>
      </c>
      <c r="F59" s="421"/>
      <c r="G59" s="415">
        <v>57</v>
      </c>
      <c r="H59" s="410">
        <f t="shared" si="0"/>
        <v>103</v>
      </c>
      <c r="I59" s="416">
        <v>52</v>
      </c>
      <c r="J59" s="416">
        <v>51</v>
      </c>
      <c r="K59" s="157"/>
      <c r="L59" s="158">
        <f t="shared" si="76"/>
        <v>35.5263157894737</v>
      </c>
      <c r="M59" s="154">
        <f t="shared" si="77"/>
        <v>35.7142857142857</v>
      </c>
      <c r="AA59" s="140" t="s">
        <v>491</v>
      </c>
      <c r="AB59" s="425">
        <v>0</v>
      </c>
      <c r="AC59" s="428">
        <f t="shared" si="46"/>
        <v>0</v>
      </c>
      <c r="AD59" s="425">
        <v>0</v>
      </c>
      <c r="AE59" s="425">
        <v>0</v>
      </c>
      <c r="AF59" s="417"/>
      <c r="AG59" s="422">
        <v>81</v>
      </c>
      <c r="AH59" s="423">
        <f aca="true" t="shared" si="79" ref="AH59:AH65">AI59+AJ59</f>
        <v>195</v>
      </c>
      <c r="AI59" s="423">
        <v>106</v>
      </c>
      <c r="AJ59" s="423">
        <v>89</v>
      </c>
      <c r="AK59" s="166"/>
      <c r="AL59" s="158" t="s">
        <v>385</v>
      </c>
      <c r="AM59" s="154" t="s">
        <v>385</v>
      </c>
      <c r="AN59" s="553" t="s">
        <v>849</v>
      </c>
      <c r="AO59" s="553"/>
      <c r="AP59" s="553"/>
      <c r="AQ59" s="553"/>
      <c r="AR59" s="553"/>
      <c r="AS59" s="553"/>
      <c r="AT59" s="553"/>
      <c r="AU59" s="553"/>
      <c r="BA59" s="155" t="s">
        <v>490</v>
      </c>
      <c r="BB59" s="438">
        <v>43</v>
      </c>
      <c r="BC59" s="438">
        <f t="shared" si="21"/>
        <v>77</v>
      </c>
      <c r="BD59" s="438">
        <v>35</v>
      </c>
      <c r="BE59" s="438">
        <v>42</v>
      </c>
      <c r="BF59" s="421"/>
      <c r="BG59" s="415">
        <v>60</v>
      </c>
      <c r="BH59" s="410">
        <f t="shared" si="10"/>
        <v>106</v>
      </c>
      <c r="BI59" s="416">
        <v>54</v>
      </c>
      <c r="BJ59" s="416">
        <v>52</v>
      </c>
      <c r="BK59" s="157"/>
      <c r="BL59" s="158">
        <f t="shared" si="62"/>
        <v>37.6623376623377</v>
      </c>
      <c r="BM59" s="154">
        <f t="shared" si="63"/>
        <v>39.5348837209302</v>
      </c>
      <c r="CA59" s="140" t="s">
        <v>491</v>
      </c>
      <c r="CB59" s="425">
        <v>0</v>
      </c>
      <c r="CC59" s="428">
        <f>CD59+CE59</f>
        <v>0</v>
      </c>
      <c r="CD59" s="425">
        <v>0</v>
      </c>
      <c r="CE59" s="425">
        <v>0</v>
      </c>
      <c r="CF59" s="417"/>
      <c r="CG59" s="422">
        <v>82</v>
      </c>
      <c r="CH59" s="423">
        <f aca="true" t="shared" si="80" ref="CH59:CH65">CI59+CJ59</f>
        <v>196</v>
      </c>
      <c r="CI59" s="423">
        <v>106</v>
      </c>
      <c r="CJ59" s="423">
        <v>90</v>
      </c>
      <c r="CK59" s="166"/>
      <c r="CL59" s="159" t="s">
        <v>385</v>
      </c>
      <c r="CM59" s="154" t="s">
        <v>385</v>
      </c>
      <c r="CN59" s="553" t="s">
        <v>851</v>
      </c>
      <c r="CO59" s="553"/>
      <c r="CP59" s="553"/>
      <c r="CQ59" s="553"/>
      <c r="CR59" s="553"/>
      <c r="CS59" s="553"/>
      <c r="CT59" s="553"/>
      <c r="CU59" s="553"/>
      <c r="CV59" s="553"/>
    </row>
    <row r="60" spans="1:100" ht="15" customHeight="1">
      <c r="A60" s="186" t="s">
        <v>492</v>
      </c>
      <c r="B60" s="438">
        <v>47</v>
      </c>
      <c r="C60" s="438">
        <f t="shared" si="20"/>
        <v>124</v>
      </c>
      <c r="D60" s="438">
        <v>64</v>
      </c>
      <c r="E60" s="438">
        <v>60</v>
      </c>
      <c r="F60" s="421"/>
      <c r="G60" s="415">
        <v>34</v>
      </c>
      <c r="H60" s="410">
        <f t="shared" si="0"/>
        <v>88</v>
      </c>
      <c r="I60" s="416">
        <v>42</v>
      </c>
      <c r="J60" s="416">
        <v>46</v>
      </c>
      <c r="K60" s="157"/>
      <c r="L60" s="158">
        <f t="shared" si="76"/>
        <v>-29.0322580645161</v>
      </c>
      <c r="M60" s="154">
        <f t="shared" si="77"/>
        <v>-27.6595744680851</v>
      </c>
      <c r="AA60" s="140" t="s">
        <v>493</v>
      </c>
      <c r="AB60" s="425">
        <v>0</v>
      </c>
      <c r="AC60" s="428">
        <f t="shared" si="46"/>
        <v>0</v>
      </c>
      <c r="AD60" s="425">
        <v>0</v>
      </c>
      <c r="AE60" s="425">
        <v>0</v>
      </c>
      <c r="AF60" s="417"/>
      <c r="AG60" s="422">
        <v>368</v>
      </c>
      <c r="AH60" s="423">
        <f t="shared" si="79"/>
        <v>946</v>
      </c>
      <c r="AI60" s="423">
        <v>456</v>
      </c>
      <c r="AJ60" s="423">
        <v>490</v>
      </c>
      <c r="AK60" s="166"/>
      <c r="AL60" s="158" t="s">
        <v>385</v>
      </c>
      <c r="AM60" s="154" t="s">
        <v>385</v>
      </c>
      <c r="AN60" s="196"/>
      <c r="AO60" s="196"/>
      <c r="AP60" s="196"/>
      <c r="AQ60" s="196"/>
      <c r="AR60" s="196"/>
      <c r="AS60" s="196"/>
      <c r="BA60" s="186" t="s">
        <v>492</v>
      </c>
      <c r="BB60" s="438">
        <v>47</v>
      </c>
      <c r="BC60" s="438">
        <f t="shared" si="21"/>
        <v>124</v>
      </c>
      <c r="BD60" s="438">
        <v>64</v>
      </c>
      <c r="BE60" s="438">
        <v>60</v>
      </c>
      <c r="BF60" s="421"/>
      <c r="BG60" s="415">
        <v>34</v>
      </c>
      <c r="BH60" s="410">
        <f t="shared" si="10"/>
        <v>88</v>
      </c>
      <c r="BI60" s="416">
        <v>42</v>
      </c>
      <c r="BJ60" s="416">
        <v>46</v>
      </c>
      <c r="BK60" s="157"/>
      <c r="BL60" s="158">
        <f t="shared" si="62"/>
        <v>-29.0322580645161</v>
      </c>
      <c r="BM60" s="154">
        <f t="shared" si="63"/>
        <v>-27.6595744680851</v>
      </c>
      <c r="CA60" s="140" t="s">
        <v>493</v>
      </c>
      <c r="CB60" s="425">
        <v>0</v>
      </c>
      <c r="CC60" s="428">
        <f aca="true" t="shared" si="81" ref="CC60:CC65">CD60+CE60</f>
        <v>0</v>
      </c>
      <c r="CD60" s="425">
        <v>0</v>
      </c>
      <c r="CE60" s="425">
        <v>0</v>
      </c>
      <c r="CF60" s="417"/>
      <c r="CG60" s="422">
        <v>370</v>
      </c>
      <c r="CH60" s="423">
        <f t="shared" si="80"/>
        <v>948</v>
      </c>
      <c r="CI60" s="423">
        <v>457</v>
      </c>
      <c r="CJ60" s="423">
        <v>491</v>
      </c>
      <c r="CK60" s="166"/>
      <c r="CL60" s="159" t="s">
        <v>385</v>
      </c>
      <c r="CM60" s="154" t="s">
        <v>385</v>
      </c>
      <c r="CN60" s="553" t="s">
        <v>852</v>
      </c>
      <c r="CO60" s="553"/>
      <c r="CP60" s="553"/>
      <c r="CQ60" s="553"/>
      <c r="CR60" s="553"/>
      <c r="CS60" s="553"/>
      <c r="CT60" s="553"/>
      <c r="CU60" s="553"/>
      <c r="CV60" s="553"/>
    </row>
    <row r="61" spans="1:97" ht="15" customHeight="1">
      <c r="A61" s="186" t="s">
        <v>494</v>
      </c>
      <c r="B61" s="438">
        <v>0</v>
      </c>
      <c r="C61" s="438">
        <f t="shared" si="20"/>
        <v>0</v>
      </c>
      <c r="D61" s="438">
        <v>0</v>
      </c>
      <c r="E61" s="438">
        <v>0</v>
      </c>
      <c r="F61" s="421"/>
      <c r="G61" s="438">
        <v>0</v>
      </c>
      <c r="H61" s="410">
        <f t="shared" si="0"/>
        <v>0</v>
      </c>
      <c r="I61" s="438">
        <v>0</v>
      </c>
      <c r="J61" s="438">
        <v>0</v>
      </c>
      <c r="K61" s="157"/>
      <c r="L61" s="158" t="s">
        <v>385</v>
      </c>
      <c r="M61" s="154" t="s">
        <v>385</v>
      </c>
      <c r="AA61" s="140" t="s">
        <v>495</v>
      </c>
      <c r="AB61" s="425">
        <v>0</v>
      </c>
      <c r="AC61" s="428">
        <f t="shared" si="46"/>
        <v>0</v>
      </c>
      <c r="AD61" s="425">
        <v>0</v>
      </c>
      <c r="AE61" s="425">
        <v>0</v>
      </c>
      <c r="AF61" s="417"/>
      <c r="AG61" s="422">
        <v>155</v>
      </c>
      <c r="AH61" s="423">
        <f t="shared" si="79"/>
        <v>385</v>
      </c>
      <c r="AI61" s="423">
        <v>179</v>
      </c>
      <c r="AJ61" s="423">
        <v>206</v>
      </c>
      <c r="AK61" s="166"/>
      <c r="AL61" s="158" t="s">
        <v>385</v>
      </c>
      <c r="AM61" s="154" t="s">
        <v>385</v>
      </c>
      <c r="AN61" s="197"/>
      <c r="AO61" s="197"/>
      <c r="AP61" s="197"/>
      <c r="AQ61" s="197"/>
      <c r="AR61" s="197"/>
      <c r="AS61" s="197"/>
      <c r="BA61" s="186" t="s">
        <v>494</v>
      </c>
      <c r="BB61" s="438">
        <v>0</v>
      </c>
      <c r="BC61" s="438">
        <f t="shared" si="21"/>
        <v>0</v>
      </c>
      <c r="BD61" s="438">
        <v>0</v>
      </c>
      <c r="BE61" s="438">
        <v>0</v>
      </c>
      <c r="BF61" s="421"/>
      <c r="BG61" s="438">
        <v>0</v>
      </c>
      <c r="BH61" s="410">
        <f t="shared" si="10"/>
        <v>0</v>
      </c>
      <c r="BI61" s="438">
        <v>0</v>
      </c>
      <c r="BJ61" s="438">
        <v>0</v>
      </c>
      <c r="BK61" s="157"/>
      <c r="BL61" s="158" t="s">
        <v>385</v>
      </c>
      <c r="BM61" s="154" t="s">
        <v>385</v>
      </c>
      <c r="CA61" s="140" t="s">
        <v>495</v>
      </c>
      <c r="CB61" s="425">
        <v>0</v>
      </c>
      <c r="CC61" s="428">
        <f t="shared" si="81"/>
        <v>0</v>
      </c>
      <c r="CD61" s="425">
        <v>0</v>
      </c>
      <c r="CE61" s="425">
        <v>0</v>
      </c>
      <c r="CF61" s="417"/>
      <c r="CG61" s="422">
        <v>155</v>
      </c>
      <c r="CH61" s="423">
        <f t="shared" si="80"/>
        <v>385</v>
      </c>
      <c r="CI61" s="423">
        <v>179</v>
      </c>
      <c r="CJ61" s="423">
        <v>206</v>
      </c>
      <c r="CK61" s="166"/>
      <c r="CL61" s="159" t="s">
        <v>385</v>
      </c>
      <c r="CM61" s="154" t="s">
        <v>385</v>
      </c>
      <c r="CS61" s="184"/>
    </row>
    <row r="62" spans="1:91" ht="15" customHeight="1">
      <c r="A62" s="187" t="s">
        <v>449</v>
      </c>
      <c r="B62" s="188">
        <f>SUM(B6:B61)</f>
        <v>29000</v>
      </c>
      <c r="C62" s="188">
        <f>SUM(C6:C61)</f>
        <v>63711</v>
      </c>
      <c r="D62" s="188">
        <f>SUM(D6:D61)</f>
        <v>32976</v>
      </c>
      <c r="E62" s="188">
        <f>SUM(E6:E61)</f>
        <v>30735</v>
      </c>
      <c r="F62" s="188"/>
      <c r="G62" s="185">
        <f>SUM(G6:G61)</f>
        <v>30430</v>
      </c>
      <c r="H62" s="188">
        <f>SUM(H6:H61)</f>
        <v>68370</v>
      </c>
      <c r="I62" s="188">
        <f>SUM(I6:I61)</f>
        <v>35033</v>
      </c>
      <c r="J62" s="188">
        <f>SUM(J6:J61)</f>
        <v>33337</v>
      </c>
      <c r="K62" s="198"/>
      <c r="L62" s="199">
        <f>ROUND((H62-C62)/C62*100,100)</f>
        <v>7.31270895135848</v>
      </c>
      <c r="M62" s="175">
        <f>ROUND((G62-B62)/B62*100,100)</f>
        <v>4.93103448275862</v>
      </c>
      <c r="AA62" s="140" t="s">
        <v>496</v>
      </c>
      <c r="AB62" s="425">
        <v>0</v>
      </c>
      <c r="AC62" s="428">
        <f t="shared" si="46"/>
        <v>0</v>
      </c>
      <c r="AD62" s="425">
        <v>0</v>
      </c>
      <c r="AE62" s="425">
        <v>0</v>
      </c>
      <c r="AF62" s="417"/>
      <c r="AG62" s="422">
        <v>283</v>
      </c>
      <c r="AH62" s="423">
        <f t="shared" si="79"/>
        <v>737</v>
      </c>
      <c r="AI62" s="423">
        <v>359</v>
      </c>
      <c r="AJ62" s="423">
        <v>378</v>
      </c>
      <c r="AK62" s="166"/>
      <c r="AL62" s="158" t="s">
        <v>385</v>
      </c>
      <c r="AM62" s="154" t="s">
        <v>385</v>
      </c>
      <c r="AN62" s="200"/>
      <c r="AO62" s="200"/>
      <c r="AP62" s="200"/>
      <c r="AQ62" s="200"/>
      <c r="AR62" s="200"/>
      <c r="AS62" s="200"/>
      <c r="BA62" s="187" t="s">
        <v>449</v>
      </c>
      <c r="BB62" s="445">
        <f>SUM(BB6:BB61)</f>
        <v>30800</v>
      </c>
      <c r="BC62" s="445">
        <f>SUM(BC6:BC61)</f>
        <v>66311</v>
      </c>
      <c r="BD62" s="445">
        <f>SUM(BD6:BD61)</f>
        <v>34207</v>
      </c>
      <c r="BE62" s="445">
        <f>SUM(BE6:BE61)</f>
        <v>32104</v>
      </c>
      <c r="BF62" s="445"/>
      <c r="BG62" s="441">
        <f>SUM(BG6:BG61)</f>
        <v>32250</v>
      </c>
      <c r="BH62" s="445">
        <f>SUM(BH6:BH61)</f>
        <v>71047</v>
      </c>
      <c r="BI62" s="445">
        <f>SUM(BI6:BI61)</f>
        <v>36274</v>
      </c>
      <c r="BJ62" s="445">
        <f>SUM(BJ6:BJ61)</f>
        <v>34773</v>
      </c>
      <c r="BK62" s="198"/>
      <c r="BL62" s="199">
        <f>ROUND((BH62-BC62)/BC62*100,100)</f>
        <v>7.14210312014598</v>
      </c>
      <c r="BM62" s="175">
        <f>ROUND((BG62-BB62)/BB62*100,100)</f>
        <v>4.70779220779221</v>
      </c>
      <c r="CA62" s="140" t="s">
        <v>496</v>
      </c>
      <c r="CB62" s="425">
        <v>0</v>
      </c>
      <c r="CC62" s="428">
        <f t="shared" si="81"/>
        <v>0</v>
      </c>
      <c r="CD62" s="425">
        <v>0</v>
      </c>
      <c r="CE62" s="425">
        <v>0</v>
      </c>
      <c r="CF62" s="417"/>
      <c r="CG62" s="422">
        <v>286</v>
      </c>
      <c r="CH62" s="423">
        <f t="shared" si="80"/>
        <v>740</v>
      </c>
      <c r="CI62" s="423">
        <v>360</v>
      </c>
      <c r="CJ62" s="423">
        <v>380</v>
      </c>
      <c r="CK62" s="166"/>
      <c r="CL62" s="159" t="s">
        <v>385</v>
      </c>
      <c r="CM62" s="154" t="s">
        <v>385</v>
      </c>
    </row>
    <row r="63" spans="13:91" ht="15" customHeight="1">
      <c r="M63" s="195" t="s">
        <v>485</v>
      </c>
      <c r="AA63" s="140" t="s">
        <v>497</v>
      </c>
      <c r="AB63" s="425">
        <v>0</v>
      </c>
      <c r="AC63" s="428">
        <f t="shared" si="46"/>
        <v>0</v>
      </c>
      <c r="AD63" s="425">
        <v>0</v>
      </c>
      <c r="AE63" s="425">
        <v>0</v>
      </c>
      <c r="AF63" s="417"/>
      <c r="AG63" s="422">
        <v>130</v>
      </c>
      <c r="AH63" s="423">
        <f t="shared" si="79"/>
        <v>291</v>
      </c>
      <c r="AI63" s="423">
        <v>147</v>
      </c>
      <c r="AJ63" s="423">
        <v>144</v>
      </c>
      <c r="AK63" s="166"/>
      <c r="AL63" s="158" t="s">
        <v>385</v>
      </c>
      <c r="AM63" s="154" t="s">
        <v>385</v>
      </c>
      <c r="AS63" s="165"/>
      <c r="BM63" s="195" t="s">
        <v>485</v>
      </c>
      <c r="CA63" s="140" t="s">
        <v>497</v>
      </c>
      <c r="CB63" s="425">
        <v>0</v>
      </c>
      <c r="CC63" s="428">
        <f t="shared" si="81"/>
        <v>0</v>
      </c>
      <c r="CD63" s="425">
        <v>0</v>
      </c>
      <c r="CE63" s="425">
        <v>0</v>
      </c>
      <c r="CF63" s="417"/>
      <c r="CG63" s="422">
        <v>131</v>
      </c>
      <c r="CH63" s="423">
        <f t="shared" si="80"/>
        <v>292</v>
      </c>
      <c r="CI63" s="423">
        <v>148</v>
      </c>
      <c r="CJ63" s="423">
        <v>144</v>
      </c>
      <c r="CK63" s="166"/>
      <c r="CL63" s="159" t="s">
        <v>385</v>
      </c>
      <c r="CM63" s="154" t="s">
        <v>385</v>
      </c>
    </row>
    <row r="64" spans="27:91" ht="15" customHeight="1">
      <c r="AA64" s="140" t="s">
        <v>498</v>
      </c>
      <c r="AB64" s="425">
        <v>0</v>
      </c>
      <c r="AC64" s="428">
        <f t="shared" si="46"/>
        <v>0</v>
      </c>
      <c r="AD64" s="425">
        <v>0</v>
      </c>
      <c r="AE64" s="425">
        <v>0</v>
      </c>
      <c r="AF64" s="417"/>
      <c r="AG64" s="422">
        <v>130</v>
      </c>
      <c r="AH64" s="423">
        <f t="shared" si="79"/>
        <v>298</v>
      </c>
      <c r="AI64" s="423">
        <v>143</v>
      </c>
      <c r="AJ64" s="423">
        <v>155</v>
      </c>
      <c r="AK64" s="166"/>
      <c r="AL64" s="158" t="s">
        <v>385</v>
      </c>
      <c r="AM64" s="154" t="s">
        <v>385</v>
      </c>
      <c r="AS64" s="165"/>
      <c r="CA64" s="140" t="s">
        <v>498</v>
      </c>
      <c r="CB64" s="425">
        <v>0</v>
      </c>
      <c r="CC64" s="428">
        <f t="shared" si="81"/>
        <v>0</v>
      </c>
      <c r="CD64" s="425">
        <v>0</v>
      </c>
      <c r="CE64" s="425">
        <v>0</v>
      </c>
      <c r="CF64" s="417"/>
      <c r="CG64" s="422">
        <v>132</v>
      </c>
      <c r="CH64" s="423">
        <f t="shared" si="80"/>
        <v>300</v>
      </c>
      <c r="CI64" s="423">
        <v>144</v>
      </c>
      <c r="CJ64" s="423">
        <v>156</v>
      </c>
      <c r="CK64" s="166"/>
      <c r="CL64" s="159" t="s">
        <v>385</v>
      </c>
      <c r="CM64" s="154" t="s">
        <v>385</v>
      </c>
    </row>
    <row r="65" spans="27:91" ht="15" customHeight="1">
      <c r="AA65" s="140" t="s">
        <v>499</v>
      </c>
      <c r="AB65" s="425">
        <v>0</v>
      </c>
      <c r="AC65" s="428">
        <f t="shared" si="46"/>
        <v>0</v>
      </c>
      <c r="AD65" s="425">
        <v>0</v>
      </c>
      <c r="AE65" s="425">
        <v>0</v>
      </c>
      <c r="AF65" s="417"/>
      <c r="AG65" s="422">
        <v>258</v>
      </c>
      <c r="AH65" s="423">
        <f t="shared" si="79"/>
        <v>585</v>
      </c>
      <c r="AI65" s="423">
        <v>293</v>
      </c>
      <c r="AJ65" s="423">
        <v>292</v>
      </c>
      <c r="AK65" s="166"/>
      <c r="AL65" s="158" t="s">
        <v>385</v>
      </c>
      <c r="AM65" s="154" t="s">
        <v>385</v>
      </c>
      <c r="CA65" s="140" t="s">
        <v>499</v>
      </c>
      <c r="CB65" s="425">
        <v>0</v>
      </c>
      <c r="CC65" s="428">
        <f t="shared" si="81"/>
        <v>0</v>
      </c>
      <c r="CD65" s="425">
        <v>0</v>
      </c>
      <c r="CE65" s="425">
        <v>0</v>
      </c>
      <c r="CF65" s="417"/>
      <c r="CG65" s="422">
        <v>262</v>
      </c>
      <c r="CH65" s="423">
        <f t="shared" si="80"/>
        <v>589</v>
      </c>
      <c r="CI65" s="423">
        <v>296</v>
      </c>
      <c r="CJ65" s="423">
        <v>293</v>
      </c>
      <c r="CK65" s="166"/>
      <c r="CL65" s="159" t="s">
        <v>385</v>
      </c>
      <c r="CM65" s="154" t="s">
        <v>385</v>
      </c>
    </row>
    <row r="66" spans="27:91" ht="15" customHeight="1">
      <c r="AA66" s="140" t="s">
        <v>500</v>
      </c>
      <c r="AB66" s="425">
        <v>0</v>
      </c>
      <c r="AC66" s="428">
        <f t="shared" si="46"/>
        <v>0</v>
      </c>
      <c r="AD66" s="425">
        <v>0</v>
      </c>
      <c r="AE66" s="425">
        <v>0</v>
      </c>
      <c r="AF66" s="417"/>
      <c r="AG66" s="422">
        <v>304</v>
      </c>
      <c r="AH66" s="423">
        <f>AI66+AJ66</f>
        <v>816</v>
      </c>
      <c r="AI66" s="423">
        <v>409</v>
      </c>
      <c r="AJ66" s="423">
        <v>407</v>
      </c>
      <c r="AK66" s="166"/>
      <c r="AL66" s="158" t="s">
        <v>385</v>
      </c>
      <c r="AM66" s="154" t="s">
        <v>385</v>
      </c>
      <c r="CA66" s="140" t="s">
        <v>500</v>
      </c>
      <c r="CB66" s="425">
        <v>0</v>
      </c>
      <c r="CC66" s="428">
        <f>CD66+CE66</f>
        <v>0</v>
      </c>
      <c r="CD66" s="425">
        <v>0</v>
      </c>
      <c r="CE66" s="425">
        <v>0</v>
      </c>
      <c r="CF66" s="417"/>
      <c r="CG66" s="422">
        <v>314</v>
      </c>
      <c r="CH66" s="423">
        <f>CI66+CJ66</f>
        <v>830</v>
      </c>
      <c r="CI66" s="423">
        <v>418</v>
      </c>
      <c r="CJ66" s="423">
        <v>412</v>
      </c>
      <c r="CK66" s="166"/>
      <c r="CL66" s="159" t="s">
        <v>385</v>
      </c>
      <c r="CM66" s="154" t="s">
        <v>385</v>
      </c>
    </row>
    <row r="67" spans="27:91" ht="15" customHeight="1">
      <c r="AA67" s="167" t="s">
        <v>463</v>
      </c>
      <c r="AB67" s="433">
        <f>SUM(AB35:AB66)</f>
        <v>9469</v>
      </c>
      <c r="AC67" s="433">
        <f>SUM(AC35:AC66)</f>
        <v>23823</v>
      </c>
      <c r="AD67" s="433">
        <f>SUM(AD35:AD66)</f>
        <v>11728</v>
      </c>
      <c r="AE67" s="433">
        <f>SUM(AE35:AE66)</f>
        <v>12095</v>
      </c>
      <c r="AF67" s="433"/>
      <c r="AG67" s="434">
        <f>SUM(AG35:AG66)</f>
        <v>9649</v>
      </c>
      <c r="AH67" s="433">
        <f>SUM(AH35:AH66)</f>
        <v>22961</v>
      </c>
      <c r="AI67" s="433">
        <f>SUM(AI35:AI66)</f>
        <v>11395</v>
      </c>
      <c r="AJ67" s="433">
        <f>SUM(AJ35:AJ66)</f>
        <v>11566</v>
      </c>
      <c r="AK67" s="201"/>
      <c r="AL67" s="175">
        <f>ROUND((AH67-AC67)/AC67*100,100)</f>
        <v>-3.61835201276078</v>
      </c>
      <c r="AM67" s="170">
        <f>ROUND((AG67-AB67)/AB67*100,100)</f>
        <v>1.90093990917732</v>
      </c>
      <c r="CA67" s="167" t="s">
        <v>463</v>
      </c>
      <c r="CB67" s="433">
        <f>SUM(CB35:CB66)</f>
        <v>9703</v>
      </c>
      <c r="CC67" s="433">
        <f>SUM(CC35:CC66)</f>
        <v>24085</v>
      </c>
      <c r="CD67" s="433">
        <f>SUM(CD35:CD66)</f>
        <v>11855</v>
      </c>
      <c r="CE67" s="433">
        <f>SUM(CE35:CE66)</f>
        <v>12230</v>
      </c>
      <c r="CF67" s="433"/>
      <c r="CG67" s="434">
        <f>SUM(CG35:CG66)</f>
        <v>9842</v>
      </c>
      <c r="CH67" s="433">
        <f>SUM(CH35:CH66)</f>
        <v>23192</v>
      </c>
      <c r="CI67" s="433">
        <f>SUM(CI35:CI66)</f>
        <v>11497</v>
      </c>
      <c r="CJ67" s="433">
        <f>SUM(CJ35:CJ66)</f>
        <v>11695</v>
      </c>
      <c r="CK67" s="201"/>
      <c r="CL67" s="175">
        <f>ROUND((CH67-CC67)/CC67*100,100)</f>
        <v>-3.70770188914262</v>
      </c>
      <c r="CM67" s="170">
        <f>ROUND((CG67-CB67)/CB67*100,100)</f>
        <v>1.43254663506132</v>
      </c>
    </row>
    <row r="68" spans="27:91" ht="15" customHeight="1">
      <c r="AA68" s="202"/>
      <c r="AB68" s="172"/>
      <c r="AC68" s="172"/>
      <c r="AD68" s="172"/>
      <c r="AE68" s="172"/>
      <c r="AF68" s="172"/>
      <c r="AG68" s="172"/>
      <c r="AH68" s="172"/>
      <c r="AI68" s="172"/>
      <c r="AJ68" s="172"/>
      <c r="AK68" s="203"/>
      <c r="AL68" s="204"/>
      <c r="AM68" s="205" t="s">
        <v>485</v>
      </c>
      <c r="CA68" s="202"/>
      <c r="CB68" s="172"/>
      <c r="CC68" s="172"/>
      <c r="CD68" s="172"/>
      <c r="CE68" s="172"/>
      <c r="CF68" s="172"/>
      <c r="CG68" s="172"/>
      <c r="CH68" s="172"/>
      <c r="CI68" s="172"/>
      <c r="CJ68" s="172"/>
      <c r="CK68" s="203"/>
      <c r="CL68" s="204"/>
      <c r="CM68" s="205" t="s">
        <v>485</v>
      </c>
    </row>
    <row r="72" ht="15" customHeight="1"/>
  </sheetData>
  <sheetProtection/>
  <mergeCells count="69">
    <mergeCell ref="A1:M1"/>
    <mergeCell ref="N1:Z1"/>
    <mergeCell ref="AA1:AM1"/>
    <mergeCell ref="AN1:AZ1"/>
    <mergeCell ref="BA1:BM1"/>
    <mergeCell ref="BN1:BZ1"/>
    <mergeCell ref="CA1:CM1"/>
    <mergeCell ref="CN1:CZ1"/>
    <mergeCell ref="L2:M2"/>
    <mergeCell ref="Y2:Z2"/>
    <mergeCell ref="AL2:AM2"/>
    <mergeCell ref="AY2:AZ2"/>
    <mergeCell ref="BL2:BM2"/>
    <mergeCell ref="BY2:BZ2"/>
    <mergeCell ref="CL2:CM2"/>
    <mergeCell ref="CY2:CZ2"/>
    <mergeCell ref="B3:E3"/>
    <mergeCell ref="G3:J3"/>
    <mergeCell ref="L3:L5"/>
    <mergeCell ref="M3:M5"/>
    <mergeCell ref="O3:R3"/>
    <mergeCell ref="T3:W3"/>
    <mergeCell ref="BG4:BG5"/>
    <mergeCell ref="Y3:Y5"/>
    <mergeCell ref="Z3:Z5"/>
    <mergeCell ref="AB3:AE3"/>
    <mergeCell ref="AG3:AJ3"/>
    <mergeCell ref="AL3:AL5"/>
    <mergeCell ref="AM3:AM5"/>
    <mergeCell ref="BZ3:BZ5"/>
    <mergeCell ref="BO4:BO5"/>
    <mergeCell ref="BT4:BT5"/>
    <mergeCell ref="AO3:AR3"/>
    <mergeCell ref="AT3:AW3"/>
    <mergeCell ref="AY3:AY5"/>
    <mergeCell ref="AZ3:AZ5"/>
    <mergeCell ref="BB3:BE3"/>
    <mergeCell ref="BG3:BJ3"/>
    <mergeCell ref="BB4:BB5"/>
    <mergeCell ref="CT3:CW3"/>
    <mergeCell ref="CB4:CB5"/>
    <mergeCell ref="CG4:CG5"/>
    <mergeCell ref="CO4:CO5"/>
    <mergeCell ref="CT4:CT5"/>
    <mergeCell ref="BL3:BL5"/>
    <mergeCell ref="BM3:BM5"/>
    <mergeCell ref="BO3:BR3"/>
    <mergeCell ref="BT3:BW3"/>
    <mergeCell ref="BY3:BY5"/>
    <mergeCell ref="CZ3:CZ5"/>
    <mergeCell ref="B4:B5"/>
    <mergeCell ref="G4:G5"/>
    <mergeCell ref="O4:O5"/>
    <mergeCell ref="T4:T5"/>
    <mergeCell ref="AB4:AB5"/>
    <mergeCell ref="AG4:AG5"/>
    <mergeCell ref="AO4:AO5"/>
    <mergeCell ref="AT4:AT5"/>
    <mergeCell ref="CB3:CE3"/>
    <mergeCell ref="AN58:AV58"/>
    <mergeCell ref="CN58:CV58"/>
    <mergeCell ref="AN59:AU59"/>
    <mergeCell ref="CN59:CV59"/>
    <mergeCell ref="CN60:CV60"/>
    <mergeCell ref="CY3:CY5"/>
    <mergeCell ref="CG3:CJ3"/>
    <mergeCell ref="CL3:CL5"/>
    <mergeCell ref="CM3:CM5"/>
    <mergeCell ref="CO3:CR3"/>
  </mergeCells>
  <dataValidations count="2">
    <dataValidation type="whole" allowBlank="1" showInputMessage="1" showErrorMessage="1" sqref="CQ51:CR52 CV51:CX52 CQ54:CR55 CO50:CO52 CV22:CX25 CT22:CT25 BT6:BT9 BV13:BW17 BT13:BT17 BT21:BT36 BQ21:BR36 BO21:BO36 BO6:BO17 BQ6:BR17 BV21:BW36 CB6 CI6:CJ6 CD6:CE6 CG6 CQ7:CR9 CG9:CG29 CB9:CB29 CO16:CO17 CD9:CE29 BD33:BE36 BV50:BW55 BO56:BW56 BT50:BT55 BO50:BO54 BQ50:BR54 BV6:BW9 BB33:BB36 BB6:BB31 BD6:BE31 BB42:BB43 BD42:BE43 BG38:BG40 BI38:BJ40 BI33:BJ36 BG33:BG36 BG6:BG31 BI6:BJ31 BI53:BJ55 BG46:BG51 BI46:BJ51 CB35:CB50 CD35:CE50 BI42:BJ44 BG42:BG44 BG53:BG55 BB38:BB40 BD38:BE40 CP10:CS10 CO7:CO10 CO12:CO14 CV7:CX9 CT12:CT14 CU10:CX10 CT7:CT10 CV12:CX14 CV16:CX18 CT16:CT18 CJ9:CJ29 CI9:CI11 CI13:CI29 CO54:CO55 CV54:CX55 CQ12:CR14 CQ16:CR17 CS36 CT27:CT35 CS43 CS20 CV27:CX35 AQ52:AR53 AV52:AX53 AO55 AO51:AO53 AQ55:AR55 AS62:AS64 T6:T9 V13:W17 T13:T17 T21:T36 Q21:R36 O21:O36 O6:O17 Q6:R17 V21:W36 AB6 AI6:AJ6 AD6:AE6 AG6 AJ9:AJ29 AG9:AG29 AB9:AB29 AI9:AI11 AD9:AE29 D33:E36 V50:W55">
      <formula1>0</formula1>
      <formula2>9999</formula2>
    </dataValidation>
    <dataValidation type="whole" allowBlank="1" showInputMessage="1" showErrorMessage="1" sqref="O56:W56 T50:T55 O50:O54 Q50:R54 V6:W9 B33:B36 B6:B31 D6:E31 B42:B43 D42:E43 G38:G40 I38:J40 I33:J36 G33:G36 G6:G31 I6:J31 I53:J55 G46:G51 I46:J51 AB35:AB50 AD35:AE50 I42:J44 G42:G44 G53:G55 B38:B40 D38:E40 AI13:AI29 AV55:AX55 AV22:AX25 AT22:AT25 AQ7:AR9 AO16:AO17 AP10:AS10 AO7:AO10 AO12:AO14 AV7:AX9 AT12:AT14 AU10:AX10 AT7:AT10 AV12:AX14 AV16:AX18 AT16:AT18 AQ12:AR14 AQ16:AR17 AS36 AS43 AS20 AG35:AG66 AI35:AJ66 AB54:AB66 AD54:AE66 CD54:CE66 CB54:CB66 CI35:CJ66 CG35:CG66 AT27:AT35 AV27:AX35">
      <formula1>0</formula1>
      <formula2>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L49"/>
  <sheetViews>
    <sheetView defaultGridColor="0" view="pageBreakPreview" zoomScaleNormal="87" zoomScaleSheetLayoutView="100" zoomScalePageLayoutView="0" colorId="22" workbookViewId="0" topLeftCell="A1">
      <selection activeCell="A1" sqref="A1:L1"/>
    </sheetView>
  </sheetViews>
  <sheetFormatPr defaultColWidth="13.25390625" defaultRowHeight="13.5"/>
  <cols>
    <col min="1" max="12" width="7.75390625" style="238" customWidth="1"/>
    <col min="13" max="16384" width="13.25390625" style="238" customWidth="1"/>
  </cols>
  <sheetData>
    <row r="1" spans="1:12" s="206" customFormat="1" ht="18.75" customHeight="1">
      <c r="A1" s="571" t="s">
        <v>501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</row>
    <row r="2" s="207" customFormat="1" ht="12.75" thickBot="1">
      <c r="L2" s="208" t="s">
        <v>502</v>
      </c>
    </row>
    <row r="3" spans="1:12" s="214" customFormat="1" ht="16.5" customHeight="1">
      <c r="A3" s="209" t="s">
        <v>503</v>
      </c>
      <c r="B3" s="210" t="s">
        <v>283</v>
      </c>
      <c r="C3" s="211" t="s">
        <v>504</v>
      </c>
      <c r="D3" s="212" t="s">
        <v>505</v>
      </c>
      <c r="E3" s="213" t="s">
        <v>503</v>
      </c>
      <c r="F3" s="210" t="s">
        <v>283</v>
      </c>
      <c r="G3" s="211" t="s">
        <v>504</v>
      </c>
      <c r="H3" s="212" t="s">
        <v>505</v>
      </c>
      <c r="I3" s="213" t="s">
        <v>503</v>
      </c>
      <c r="J3" s="210" t="s">
        <v>283</v>
      </c>
      <c r="K3" s="211" t="s">
        <v>504</v>
      </c>
      <c r="L3" s="212" t="s">
        <v>505</v>
      </c>
    </row>
    <row r="4" spans="1:12" s="214" customFormat="1" ht="6" customHeight="1">
      <c r="A4" s="215"/>
      <c r="B4" s="216"/>
      <c r="C4" s="216"/>
      <c r="D4" s="216"/>
      <c r="E4" s="217"/>
      <c r="F4" s="216"/>
      <c r="G4" s="216"/>
      <c r="H4" s="216"/>
      <c r="I4" s="217"/>
      <c r="J4" s="216"/>
      <c r="K4" s="216"/>
      <c r="L4" s="216"/>
    </row>
    <row r="5" spans="1:12" s="224" customFormat="1" ht="19.5" customHeight="1">
      <c r="A5" s="218" t="s">
        <v>506</v>
      </c>
      <c r="B5" s="219">
        <f>C5+D5</f>
        <v>9091</v>
      </c>
      <c r="C5" s="220">
        <v>4669</v>
      </c>
      <c r="D5" s="220">
        <v>4422</v>
      </c>
      <c r="E5" s="221" t="s">
        <v>507</v>
      </c>
      <c r="F5" s="220">
        <f>G5+H5</f>
        <v>14317</v>
      </c>
      <c r="G5" s="220">
        <v>7457</v>
      </c>
      <c r="H5" s="220">
        <v>6860</v>
      </c>
      <c r="I5" s="222" t="s">
        <v>508</v>
      </c>
      <c r="J5" s="223">
        <f>K5+L5</f>
        <v>7633</v>
      </c>
      <c r="K5" s="223">
        <v>3635</v>
      </c>
      <c r="L5" s="223">
        <v>3998</v>
      </c>
    </row>
    <row r="6" spans="1:12" s="214" customFormat="1" ht="19.5" customHeight="1">
      <c r="A6" s="215">
        <v>0</v>
      </c>
      <c r="B6" s="225">
        <f aca="true" t="shared" si="0" ref="B6:B46">C6+D6</f>
        <v>1817</v>
      </c>
      <c r="C6" s="226">
        <v>947</v>
      </c>
      <c r="D6" s="226">
        <v>870</v>
      </c>
      <c r="E6" s="227">
        <v>35</v>
      </c>
      <c r="F6" s="226">
        <f aca="true" t="shared" si="1" ref="F6:F46">G6+H6</f>
        <v>2735</v>
      </c>
      <c r="G6" s="226">
        <v>1422</v>
      </c>
      <c r="H6" s="226">
        <v>1313</v>
      </c>
      <c r="I6" s="217">
        <v>70</v>
      </c>
      <c r="J6" s="229">
        <f aca="true" t="shared" si="2" ref="J6:J35">K6+L6</f>
        <v>1720</v>
      </c>
      <c r="K6" s="229">
        <v>806</v>
      </c>
      <c r="L6" s="229">
        <v>914</v>
      </c>
    </row>
    <row r="7" spans="1:12" s="214" customFormat="1" ht="19.5" customHeight="1">
      <c r="A7" s="215">
        <v>1</v>
      </c>
      <c r="B7" s="225">
        <f t="shared" si="0"/>
        <v>1840</v>
      </c>
      <c r="C7" s="226">
        <v>978</v>
      </c>
      <c r="D7" s="226">
        <v>862</v>
      </c>
      <c r="E7" s="227">
        <v>36</v>
      </c>
      <c r="F7" s="226">
        <f t="shared" si="1"/>
        <v>3030</v>
      </c>
      <c r="G7" s="226">
        <v>1578</v>
      </c>
      <c r="H7" s="226">
        <v>1452</v>
      </c>
      <c r="I7" s="217">
        <v>71</v>
      </c>
      <c r="J7" s="229">
        <f t="shared" si="2"/>
        <v>1346</v>
      </c>
      <c r="K7" s="229">
        <v>673</v>
      </c>
      <c r="L7" s="229">
        <v>673</v>
      </c>
    </row>
    <row r="8" spans="1:12" s="214" customFormat="1" ht="19.5" customHeight="1">
      <c r="A8" s="215">
        <v>2</v>
      </c>
      <c r="B8" s="225">
        <f t="shared" si="0"/>
        <v>1910</v>
      </c>
      <c r="C8" s="226">
        <v>950</v>
      </c>
      <c r="D8" s="226">
        <v>960</v>
      </c>
      <c r="E8" s="227">
        <v>37</v>
      </c>
      <c r="F8" s="226">
        <f t="shared" si="1"/>
        <v>2932</v>
      </c>
      <c r="G8" s="226">
        <v>1501</v>
      </c>
      <c r="H8" s="226">
        <v>1431</v>
      </c>
      <c r="I8" s="217">
        <v>72</v>
      </c>
      <c r="J8" s="229">
        <f t="shared" si="2"/>
        <v>1502</v>
      </c>
      <c r="K8" s="229">
        <v>718</v>
      </c>
      <c r="L8" s="229">
        <v>784</v>
      </c>
    </row>
    <row r="9" spans="1:12" s="214" customFormat="1" ht="19.5" customHeight="1">
      <c r="A9" s="215">
        <v>3</v>
      </c>
      <c r="B9" s="225">
        <f t="shared" si="0"/>
        <v>1776</v>
      </c>
      <c r="C9" s="226">
        <v>873</v>
      </c>
      <c r="D9" s="226">
        <v>903</v>
      </c>
      <c r="E9" s="227">
        <v>38</v>
      </c>
      <c r="F9" s="226">
        <f t="shared" si="1"/>
        <v>2832</v>
      </c>
      <c r="G9" s="226">
        <v>1479</v>
      </c>
      <c r="H9" s="226">
        <v>1353</v>
      </c>
      <c r="I9" s="217">
        <v>73</v>
      </c>
      <c r="J9" s="229">
        <f t="shared" si="2"/>
        <v>1558</v>
      </c>
      <c r="K9" s="229">
        <v>740</v>
      </c>
      <c r="L9" s="229">
        <v>818</v>
      </c>
    </row>
    <row r="10" spans="1:12" s="214" customFormat="1" ht="19.5" customHeight="1">
      <c r="A10" s="215">
        <v>4</v>
      </c>
      <c r="B10" s="225">
        <f t="shared" si="0"/>
        <v>1748</v>
      </c>
      <c r="C10" s="226">
        <v>921</v>
      </c>
      <c r="D10" s="226">
        <v>827</v>
      </c>
      <c r="E10" s="227">
        <v>39</v>
      </c>
      <c r="F10" s="226">
        <f t="shared" si="1"/>
        <v>2788</v>
      </c>
      <c r="G10" s="226">
        <v>1477</v>
      </c>
      <c r="H10" s="226">
        <v>1311</v>
      </c>
      <c r="I10" s="217">
        <v>74</v>
      </c>
      <c r="J10" s="229">
        <f t="shared" si="2"/>
        <v>1507</v>
      </c>
      <c r="K10" s="229">
        <v>698</v>
      </c>
      <c r="L10" s="229">
        <v>809</v>
      </c>
    </row>
    <row r="11" spans="1:12" s="224" customFormat="1" ht="19.5" customHeight="1">
      <c r="A11" s="218" t="s">
        <v>509</v>
      </c>
      <c r="B11" s="219">
        <f t="shared" si="0"/>
        <v>8899</v>
      </c>
      <c r="C11" s="220">
        <v>4574</v>
      </c>
      <c r="D11" s="220">
        <v>4325</v>
      </c>
      <c r="E11" s="221" t="s">
        <v>510</v>
      </c>
      <c r="F11" s="220">
        <f t="shared" si="1"/>
        <v>12111</v>
      </c>
      <c r="G11" s="220">
        <v>6191</v>
      </c>
      <c r="H11" s="220">
        <v>5920</v>
      </c>
      <c r="I11" s="222" t="s">
        <v>511</v>
      </c>
      <c r="J11" s="223">
        <f t="shared" si="2"/>
        <v>6716</v>
      </c>
      <c r="K11" s="223">
        <v>2912</v>
      </c>
      <c r="L11" s="223">
        <v>3804</v>
      </c>
    </row>
    <row r="12" spans="1:12" s="214" customFormat="1" ht="19.5" customHeight="1">
      <c r="A12" s="215">
        <v>5</v>
      </c>
      <c r="B12" s="225">
        <f t="shared" si="0"/>
        <v>1747</v>
      </c>
      <c r="C12" s="226">
        <v>871</v>
      </c>
      <c r="D12" s="226">
        <v>876</v>
      </c>
      <c r="E12" s="227">
        <v>40</v>
      </c>
      <c r="F12" s="226">
        <f t="shared" si="1"/>
        <v>2611</v>
      </c>
      <c r="G12" s="226">
        <v>1323</v>
      </c>
      <c r="H12" s="226">
        <v>1288</v>
      </c>
      <c r="I12" s="217">
        <v>75</v>
      </c>
      <c r="J12" s="229">
        <f t="shared" si="2"/>
        <v>1417</v>
      </c>
      <c r="K12" s="229">
        <v>645</v>
      </c>
      <c r="L12" s="229">
        <v>772</v>
      </c>
    </row>
    <row r="13" spans="1:12" s="214" customFormat="1" ht="19.5" customHeight="1">
      <c r="A13" s="215">
        <v>6</v>
      </c>
      <c r="B13" s="225">
        <f t="shared" si="0"/>
        <v>1804</v>
      </c>
      <c r="C13" s="226">
        <v>917</v>
      </c>
      <c r="D13" s="226">
        <v>887</v>
      </c>
      <c r="E13" s="227">
        <v>41</v>
      </c>
      <c r="F13" s="226">
        <f t="shared" si="1"/>
        <v>2532</v>
      </c>
      <c r="G13" s="226">
        <v>1266</v>
      </c>
      <c r="H13" s="226">
        <v>1266</v>
      </c>
      <c r="I13" s="217">
        <v>76</v>
      </c>
      <c r="J13" s="229">
        <f t="shared" si="2"/>
        <v>1335</v>
      </c>
      <c r="K13" s="229">
        <v>630</v>
      </c>
      <c r="L13" s="229">
        <v>705</v>
      </c>
    </row>
    <row r="14" spans="1:12" s="214" customFormat="1" ht="19.5" customHeight="1">
      <c r="A14" s="215">
        <v>7</v>
      </c>
      <c r="B14" s="225">
        <f t="shared" si="0"/>
        <v>1776</v>
      </c>
      <c r="C14" s="226">
        <v>929</v>
      </c>
      <c r="D14" s="226">
        <v>847</v>
      </c>
      <c r="E14" s="227">
        <v>42</v>
      </c>
      <c r="F14" s="226">
        <f t="shared" si="1"/>
        <v>2585</v>
      </c>
      <c r="G14" s="226">
        <v>1318</v>
      </c>
      <c r="H14" s="226">
        <v>1267</v>
      </c>
      <c r="I14" s="217">
        <v>77</v>
      </c>
      <c r="J14" s="229">
        <f t="shared" si="2"/>
        <v>1339</v>
      </c>
      <c r="K14" s="229">
        <v>570</v>
      </c>
      <c r="L14" s="229">
        <v>769</v>
      </c>
    </row>
    <row r="15" spans="1:12" s="214" customFormat="1" ht="19.5" customHeight="1">
      <c r="A15" s="215">
        <v>8</v>
      </c>
      <c r="B15" s="225">
        <f t="shared" si="0"/>
        <v>1771</v>
      </c>
      <c r="C15" s="226">
        <v>934</v>
      </c>
      <c r="D15" s="226">
        <v>837</v>
      </c>
      <c r="E15" s="227">
        <v>43</v>
      </c>
      <c r="F15" s="226">
        <f t="shared" si="1"/>
        <v>2491</v>
      </c>
      <c r="G15" s="226">
        <v>1321</v>
      </c>
      <c r="H15" s="226">
        <v>1170</v>
      </c>
      <c r="I15" s="217">
        <v>78</v>
      </c>
      <c r="J15" s="229">
        <f t="shared" si="2"/>
        <v>1358</v>
      </c>
      <c r="K15" s="229">
        <v>543</v>
      </c>
      <c r="L15" s="229">
        <v>815</v>
      </c>
    </row>
    <row r="16" spans="1:12" s="214" customFormat="1" ht="19.5" customHeight="1">
      <c r="A16" s="215">
        <v>9</v>
      </c>
      <c r="B16" s="225">
        <f t="shared" si="0"/>
        <v>1801</v>
      </c>
      <c r="C16" s="226">
        <v>923</v>
      </c>
      <c r="D16" s="226">
        <v>878</v>
      </c>
      <c r="E16" s="227">
        <v>44</v>
      </c>
      <c r="F16" s="226">
        <f t="shared" si="1"/>
        <v>1892</v>
      </c>
      <c r="G16" s="226">
        <v>963</v>
      </c>
      <c r="H16" s="226">
        <v>929</v>
      </c>
      <c r="I16" s="217">
        <v>79</v>
      </c>
      <c r="J16" s="229">
        <f t="shared" si="2"/>
        <v>1267</v>
      </c>
      <c r="K16" s="229">
        <v>524</v>
      </c>
      <c r="L16" s="229">
        <v>743</v>
      </c>
    </row>
    <row r="17" spans="1:12" s="224" customFormat="1" ht="19.5" customHeight="1">
      <c r="A17" s="218" t="s">
        <v>512</v>
      </c>
      <c r="B17" s="219">
        <f t="shared" si="0"/>
        <v>9443</v>
      </c>
      <c r="C17" s="220">
        <v>4855</v>
      </c>
      <c r="D17" s="220">
        <v>4588</v>
      </c>
      <c r="E17" s="221" t="s">
        <v>513</v>
      </c>
      <c r="F17" s="220">
        <f t="shared" si="1"/>
        <v>11240</v>
      </c>
      <c r="G17" s="220">
        <v>5673</v>
      </c>
      <c r="H17" s="220">
        <v>5567</v>
      </c>
      <c r="I17" s="222" t="s">
        <v>514</v>
      </c>
      <c r="J17" s="223">
        <f t="shared" si="2"/>
        <v>5171</v>
      </c>
      <c r="K17" s="223">
        <v>2014</v>
      </c>
      <c r="L17" s="223">
        <v>3157</v>
      </c>
    </row>
    <row r="18" spans="1:12" s="214" customFormat="1" ht="19.5" customHeight="1">
      <c r="A18" s="215">
        <v>10</v>
      </c>
      <c r="B18" s="225">
        <f t="shared" si="0"/>
        <v>1834</v>
      </c>
      <c r="C18" s="226">
        <v>926</v>
      </c>
      <c r="D18" s="226">
        <v>908</v>
      </c>
      <c r="E18" s="227">
        <v>45</v>
      </c>
      <c r="F18" s="226">
        <f t="shared" si="1"/>
        <v>2356</v>
      </c>
      <c r="G18" s="226">
        <v>1212</v>
      </c>
      <c r="H18" s="226">
        <v>1144</v>
      </c>
      <c r="I18" s="217">
        <v>80</v>
      </c>
      <c r="J18" s="229">
        <f t="shared" si="2"/>
        <v>1128</v>
      </c>
      <c r="K18" s="229">
        <v>484</v>
      </c>
      <c r="L18" s="229">
        <v>644</v>
      </c>
    </row>
    <row r="19" spans="1:12" s="214" customFormat="1" ht="19.5" customHeight="1">
      <c r="A19" s="215">
        <v>11</v>
      </c>
      <c r="B19" s="225">
        <f t="shared" si="0"/>
        <v>1763</v>
      </c>
      <c r="C19" s="226">
        <v>902</v>
      </c>
      <c r="D19" s="226">
        <v>861</v>
      </c>
      <c r="E19" s="227">
        <v>46</v>
      </c>
      <c r="F19" s="226">
        <f t="shared" si="1"/>
        <v>2191</v>
      </c>
      <c r="G19" s="226">
        <v>1084</v>
      </c>
      <c r="H19" s="226">
        <v>1107</v>
      </c>
      <c r="I19" s="217">
        <v>81</v>
      </c>
      <c r="J19" s="229">
        <f t="shared" si="2"/>
        <v>1085</v>
      </c>
      <c r="K19" s="229">
        <v>453</v>
      </c>
      <c r="L19" s="229">
        <v>632</v>
      </c>
    </row>
    <row r="20" spans="1:12" s="214" customFormat="1" ht="19.5" customHeight="1">
      <c r="A20" s="215">
        <v>12</v>
      </c>
      <c r="B20" s="225">
        <f t="shared" si="0"/>
        <v>1951</v>
      </c>
      <c r="C20" s="226">
        <v>986</v>
      </c>
      <c r="D20" s="226">
        <v>965</v>
      </c>
      <c r="E20" s="227">
        <v>47</v>
      </c>
      <c r="F20" s="226">
        <f t="shared" si="1"/>
        <v>2284</v>
      </c>
      <c r="G20" s="226">
        <v>1161</v>
      </c>
      <c r="H20" s="226">
        <v>1123</v>
      </c>
      <c r="I20" s="217">
        <v>82</v>
      </c>
      <c r="J20" s="229">
        <f t="shared" si="2"/>
        <v>1024</v>
      </c>
      <c r="K20" s="229">
        <v>389</v>
      </c>
      <c r="L20" s="229">
        <v>635</v>
      </c>
    </row>
    <row r="21" spans="1:12" s="214" customFormat="1" ht="19.5" customHeight="1">
      <c r="A21" s="215">
        <v>13</v>
      </c>
      <c r="B21" s="225">
        <f t="shared" si="0"/>
        <v>1945</v>
      </c>
      <c r="C21" s="226">
        <v>1019</v>
      </c>
      <c r="D21" s="226">
        <v>926</v>
      </c>
      <c r="E21" s="227">
        <v>48</v>
      </c>
      <c r="F21" s="226">
        <f t="shared" si="1"/>
        <v>2241</v>
      </c>
      <c r="G21" s="226">
        <v>1123</v>
      </c>
      <c r="H21" s="226">
        <v>1118</v>
      </c>
      <c r="I21" s="217">
        <v>83</v>
      </c>
      <c r="J21" s="229">
        <f t="shared" si="2"/>
        <v>994</v>
      </c>
      <c r="K21" s="229">
        <v>327</v>
      </c>
      <c r="L21" s="229">
        <v>667</v>
      </c>
    </row>
    <row r="22" spans="1:12" s="214" customFormat="1" ht="19.5" customHeight="1">
      <c r="A22" s="215">
        <v>14</v>
      </c>
      <c r="B22" s="225">
        <f t="shared" si="0"/>
        <v>1950</v>
      </c>
      <c r="C22" s="226">
        <v>1022</v>
      </c>
      <c r="D22" s="226">
        <v>928</v>
      </c>
      <c r="E22" s="227">
        <v>49</v>
      </c>
      <c r="F22" s="226">
        <f t="shared" si="1"/>
        <v>2168</v>
      </c>
      <c r="G22" s="226">
        <v>1093</v>
      </c>
      <c r="H22" s="226">
        <v>1075</v>
      </c>
      <c r="I22" s="217">
        <v>84</v>
      </c>
      <c r="J22" s="229">
        <f t="shared" si="2"/>
        <v>940</v>
      </c>
      <c r="K22" s="229">
        <v>361</v>
      </c>
      <c r="L22" s="229">
        <v>579</v>
      </c>
    </row>
    <row r="23" spans="1:12" s="224" customFormat="1" ht="19.5" customHeight="1">
      <c r="A23" s="218" t="s">
        <v>515</v>
      </c>
      <c r="B23" s="219">
        <f t="shared" si="0"/>
        <v>12117</v>
      </c>
      <c r="C23" s="220">
        <v>6767</v>
      </c>
      <c r="D23" s="220">
        <v>5350</v>
      </c>
      <c r="E23" s="221" t="s">
        <v>516</v>
      </c>
      <c r="F23" s="220">
        <f t="shared" si="1"/>
        <v>10413</v>
      </c>
      <c r="G23" s="220">
        <v>5170</v>
      </c>
      <c r="H23" s="220">
        <v>5243</v>
      </c>
      <c r="I23" s="222" t="s">
        <v>517</v>
      </c>
      <c r="J23" s="223">
        <f t="shared" si="2"/>
        <v>3245</v>
      </c>
      <c r="K23" s="223">
        <v>963</v>
      </c>
      <c r="L23" s="223">
        <v>2282</v>
      </c>
    </row>
    <row r="24" spans="1:12" s="214" customFormat="1" ht="19.5" customHeight="1">
      <c r="A24" s="215">
        <v>15</v>
      </c>
      <c r="B24" s="225">
        <f t="shared" si="0"/>
        <v>1979</v>
      </c>
      <c r="C24" s="226">
        <v>1023</v>
      </c>
      <c r="D24" s="226">
        <v>956</v>
      </c>
      <c r="E24" s="227">
        <v>50</v>
      </c>
      <c r="F24" s="226">
        <f t="shared" si="1"/>
        <v>2100</v>
      </c>
      <c r="G24" s="226">
        <v>1066</v>
      </c>
      <c r="H24" s="226">
        <v>1034</v>
      </c>
      <c r="I24" s="217">
        <v>85</v>
      </c>
      <c r="J24" s="229">
        <f t="shared" si="2"/>
        <v>817</v>
      </c>
      <c r="K24" s="229">
        <v>255</v>
      </c>
      <c r="L24" s="229">
        <v>562</v>
      </c>
    </row>
    <row r="25" spans="1:12" s="214" customFormat="1" ht="19.5" customHeight="1">
      <c r="A25" s="215">
        <v>16</v>
      </c>
      <c r="B25" s="225">
        <f t="shared" si="0"/>
        <v>1989</v>
      </c>
      <c r="C25" s="226">
        <v>1046</v>
      </c>
      <c r="D25" s="226">
        <v>943</v>
      </c>
      <c r="E25" s="227">
        <v>51</v>
      </c>
      <c r="F25" s="226">
        <f t="shared" si="1"/>
        <v>2152</v>
      </c>
      <c r="G25" s="226">
        <v>1056</v>
      </c>
      <c r="H25" s="226">
        <v>1096</v>
      </c>
      <c r="I25" s="217">
        <v>86</v>
      </c>
      <c r="J25" s="229">
        <f t="shared" si="2"/>
        <v>732</v>
      </c>
      <c r="K25" s="229">
        <v>231</v>
      </c>
      <c r="L25" s="229">
        <v>501</v>
      </c>
    </row>
    <row r="26" spans="1:12" s="214" customFormat="1" ht="19.5" customHeight="1">
      <c r="A26" s="215">
        <v>17</v>
      </c>
      <c r="B26" s="225">
        <f t="shared" si="0"/>
        <v>1963</v>
      </c>
      <c r="C26" s="226">
        <v>1034</v>
      </c>
      <c r="D26" s="226">
        <v>929</v>
      </c>
      <c r="E26" s="227">
        <v>52</v>
      </c>
      <c r="F26" s="226">
        <f t="shared" si="1"/>
        <v>2046</v>
      </c>
      <c r="G26" s="226">
        <v>1013</v>
      </c>
      <c r="H26" s="226">
        <v>1033</v>
      </c>
      <c r="I26" s="217">
        <v>87</v>
      </c>
      <c r="J26" s="229">
        <f t="shared" si="2"/>
        <v>631</v>
      </c>
      <c r="K26" s="229">
        <v>177</v>
      </c>
      <c r="L26" s="229">
        <v>454</v>
      </c>
    </row>
    <row r="27" spans="1:12" s="214" customFormat="1" ht="19.5" customHeight="1">
      <c r="A27" s="215">
        <v>18</v>
      </c>
      <c r="B27" s="225">
        <f t="shared" si="0"/>
        <v>2686</v>
      </c>
      <c r="C27" s="226">
        <v>1551</v>
      </c>
      <c r="D27" s="226">
        <v>1135</v>
      </c>
      <c r="E27" s="227">
        <v>53</v>
      </c>
      <c r="F27" s="226">
        <f t="shared" si="1"/>
        <v>2055</v>
      </c>
      <c r="G27" s="226">
        <v>1022</v>
      </c>
      <c r="H27" s="226">
        <v>1033</v>
      </c>
      <c r="I27" s="217">
        <v>88</v>
      </c>
      <c r="J27" s="229">
        <f t="shared" si="2"/>
        <v>549</v>
      </c>
      <c r="K27" s="229">
        <v>151</v>
      </c>
      <c r="L27" s="229">
        <v>398</v>
      </c>
    </row>
    <row r="28" spans="1:12" s="214" customFormat="1" ht="19.5" customHeight="1">
      <c r="A28" s="215">
        <v>19</v>
      </c>
      <c r="B28" s="225">
        <f t="shared" si="0"/>
        <v>3500</v>
      </c>
      <c r="C28" s="226">
        <v>2113</v>
      </c>
      <c r="D28" s="226">
        <v>1387</v>
      </c>
      <c r="E28" s="227">
        <v>54</v>
      </c>
      <c r="F28" s="226">
        <f t="shared" si="1"/>
        <v>2060</v>
      </c>
      <c r="G28" s="226">
        <v>1013</v>
      </c>
      <c r="H28" s="226">
        <v>1047</v>
      </c>
      <c r="I28" s="217">
        <v>89</v>
      </c>
      <c r="J28" s="229">
        <f t="shared" si="2"/>
        <v>516</v>
      </c>
      <c r="K28" s="229">
        <v>149</v>
      </c>
      <c r="L28" s="229">
        <v>367</v>
      </c>
    </row>
    <row r="29" spans="1:12" s="224" customFormat="1" ht="19.5" customHeight="1">
      <c r="A29" s="218" t="s">
        <v>518</v>
      </c>
      <c r="B29" s="219">
        <f t="shared" si="0"/>
        <v>16050</v>
      </c>
      <c r="C29" s="220">
        <v>9631</v>
      </c>
      <c r="D29" s="220">
        <v>6419</v>
      </c>
      <c r="E29" s="221" t="s">
        <v>519</v>
      </c>
      <c r="F29" s="220">
        <f t="shared" si="1"/>
        <v>11298</v>
      </c>
      <c r="G29" s="220">
        <v>5658</v>
      </c>
      <c r="H29" s="220">
        <v>5640</v>
      </c>
      <c r="I29" s="222" t="s">
        <v>520</v>
      </c>
      <c r="J29" s="223">
        <f t="shared" si="2"/>
        <v>1523</v>
      </c>
      <c r="K29" s="223">
        <v>340</v>
      </c>
      <c r="L29" s="223">
        <v>1183</v>
      </c>
    </row>
    <row r="30" spans="1:12" s="214" customFormat="1" ht="19.5" customHeight="1">
      <c r="A30" s="215">
        <v>20</v>
      </c>
      <c r="B30" s="225">
        <f t="shared" si="0"/>
        <v>3694</v>
      </c>
      <c r="C30" s="226">
        <v>2290</v>
      </c>
      <c r="D30" s="226">
        <v>1404</v>
      </c>
      <c r="E30" s="227">
        <v>55</v>
      </c>
      <c r="F30" s="226">
        <f t="shared" si="1"/>
        <v>2142</v>
      </c>
      <c r="G30" s="226">
        <v>1091</v>
      </c>
      <c r="H30" s="226">
        <v>1051</v>
      </c>
      <c r="I30" s="230"/>
      <c r="J30" s="223"/>
      <c r="K30" s="228"/>
      <c r="L30" s="228"/>
    </row>
    <row r="31" spans="1:12" s="214" customFormat="1" ht="19.5" customHeight="1">
      <c r="A31" s="215">
        <v>21</v>
      </c>
      <c r="B31" s="225">
        <f t="shared" si="0"/>
        <v>3708</v>
      </c>
      <c r="C31" s="226">
        <v>2224</v>
      </c>
      <c r="D31" s="226">
        <v>1484</v>
      </c>
      <c r="E31" s="227">
        <v>56</v>
      </c>
      <c r="F31" s="226">
        <f t="shared" si="1"/>
        <v>2115</v>
      </c>
      <c r="G31" s="226">
        <v>1049</v>
      </c>
      <c r="H31" s="226">
        <v>1066</v>
      </c>
      <c r="I31" s="222" t="s">
        <v>521</v>
      </c>
      <c r="J31" s="223">
        <f t="shared" si="2"/>
        <v>489</v>
      </c>
      <c r="K31" s="223">
        <v>91</v>
      </c>
      <c r="L31" s="223">
        <v>398</v>
      </c>
    </row>
    <row r="32" spans="1:12" s="214" customFormat="1" ht="19.5" customHeight="1">
      <c r="A32" s="215">
        <v>22</v>
      </c>
      <c r="B32" s="225">
        <f t="shared" si="0"/>
        <v>3360</v>
      </c>
      <c r="C32" s="226">
        <v>2022</v>
      </c>
      <c r="D32" s="226">
        <v>1338</v>
      </c>
      <c r="E32" s="227">
        <v>57</v>
      </c>
      <c r="F32" s="226">
        <f t="shared" si="1"/>
        <v>2241</v>
      </c>
      <c r="G32" s="226">
        <v>1150</v>
      </c>
      <c r="H32" s="226">
        <v>1091</v>
      </c>
      <c r="I32" s="222"/>
      <c r="J32" s="223"/>
      <c r="K32" s="223"/>
      <c r="L32" s="223"/>
    </row>
    <row r="33" spans="1:12" s="214" customFormat="1" ht="19.5" customHeight="1">
      <c r="A33" s="215">
        <v>23</v>
      </c>
      <c r="B33" s="225">
        <f t="shared" si="0"/>
        <v>2853</v>
      </c>
      <c r="C33" s="226">
        <v>1688</v>
      </c>
      <c r="D33" s="226">
        <v>1165</v>
      </c>
      <c r="E33" s="227">
        <v>58</v>
      </c>
      <c r="F33" s="226">
        <f t="shared" si="1"/>
        <v>2282</v>
      </c>
      <c r="G33" s="226">
        <v>1109</v>
      </c>
      <c r="H33" s="226">
        <v>1173</v>
      </c>
      <c r="I33" s="222" t="s">
        <v>522</v>
      </c>
      <c r="J33" s="223">
        <f t="shared" si="2"/>
        <v>64</v>
      </c>
      <c r="K33" s="223">
        <v>9</v>
      </c>
      <c r="L33" s="223">
        <v>55</v>
      </c>
    </row>
    <row r="34" spans="1:12" s="214" customFormat="1" ht="19.5" customHeight="1">
      <c r="A34" s="215">
        <v>24</v>
      </c>
      <c r="B34" s="225">
        <f t="shared" si="0"/>
        <v>2435</v>
      </c>
      <c r="C34" s="226">
        <v>1407</v>
      </c>
      <c r="D34" s="226">
        <v>1028</v>
      </c>
      <c r="E34" s="227">
        <v>59</v>
      </c>
      <c r="F34" s="226">
        <f t="shared" si="1"/>
        <v>2518</v>
      </c>
      <c r="G34" s="226">
        <v>1259</v>
      </c>
      <c r="H34" s="226">
        <v>1259</v>
      </c>
      <c r="I34" s="230"/>
      <c r="J34" s="223"/>
      <c r="K34" s="228"/>
      <c r="L34" s="228"/>
    </row>
    <row r="35" spans="1:12" s="224" customFormat="1" ht="19.5" customHeight="1">
      <c r="A35" s="218" t="s">
        <v>523</v>
      </c>
      <c r="B35" s="219">
        <f t="shared" si="0"/>
        <v>11475</v>
      </c>
      <c r="C35" s="220">
        <v>6272</v>
      </c>
      <c r="D35" s="220">
        <v>5203</v>
      </c>
      <c r="E35" s="221" t="s">
        <v>524</v>
      </c>
      <c r="F35" s="220">
        <f t="shared" si="1"/>
        <v>13620</v>
      </c>
      <c r="G35" s="220">
        <v>6705</v>
      </c>
      <c r="H35" s="220">
        <v>6915</v>
      </c>
      <c r="I35" s="222" t="s">
        <v>525</v>
      </c>
      <c r="J35" s="223">
        <f t="shared" si="2"/>
        <v>1974</v>
      </c>
      <c r="K35" s="223">
        <v>1383</v>
      </c>
      <c r="L35" s="223">
        <v>591</v>
      </c>
    </row>
    <row r="36" spans="1:12" s="214" customFormat="1" ht="19.5" customHeight="1">
      <c r="A36" s="215">
        <v>25</v>
      </c>
      <c r="B36" s="225">
        <f t="shared" si="0"/>
        <v>2252</v>
      </c>
      <c r="C36" s="226">
        <v>1266</v>
      </c>
      <c r="D36" s="226">
        <v>986</v>
      </c>
      <c r="E36" s="227">
        <v>60</v>
      </c>
      <c r="F36" s="226">
        <f t="shared" si="1"/>
        <v>2792</v>
      </c>
      <c r="G36" s="226">
        <v>1395</v>
      </c>
      <c r="H36" s="226">
        <v>1397</v>
      </c>
      <c r="I36" s="230"/>
      <c r="J36" s="228"/>
      <c r="K36" s="228"/>
      <c r="L36" s="228"/>
    </row>
    <row r="37" spans="1:12" s="214" customFormat="1" ht="19.5" customHeight="1">
      <c r="A37" s="215">
        <v>26</v>
      </c>
      <c r="B37" s="225">
        <f t="shared" si="0"/>
        <v>2253</v>
      </c>
      <c r="C37" s="226">
        <v>1247</v>
      </c>
      <c r="D37" s="226">
        <v>1006</v>
      </c>
      <c r="E37" s="227">
        <v>61</v>
      </c>
      <c r="F37" s="226">
        <f t="shared" si="1"/>
        <v>3070</v>
      </c>
      <c r="G37" s="226">
        <v>1490</v>
      </c>
      <c r="H37" s="226">
        <v>1580</v>
      </c>
      <c r="I37" s="231" t="s">
        <v>526</v>
      </c>
      <c r="J37" s="232">
        <f>SUM(B5,B11,B17,B23,B29,B35,B41,F5,F11,F17,F23,F29,F35,F41,J5,J11,J17,J23,J29,J31,J33,J35)</f>
        <v>190135</v>
      </c>
      <c r="K37" s="232">
        <f>SUM(C5,C11,C17,C23,C29,C35,C41,G5,G11,G17,G23,G29,G35,G41,K5,K11,K17,K23,K29,K31,K33,K35)</f>
        <v>96952</v>
      </c>
      <c r="L37" s="232">
        <f>SUM(D5,D11,D17,D23,D29,D35,D41,H5,H11,H17,H23,H29,H35,H41,L5,L11,L17,L23,L29,L31,L33,L35)</f>
        <v>93183</v>
      </c>
    </row>
    <row r="38" spans="1:12" s="214" customFormat="1" ht="19.5" customHeight="1">
      <c r="A38" s="215">
        <v>27</v>
      </c>
      <c r="B38" s="225">
        <f t="shared" si="0"/>
        <v>2292</v>
      </c>
      <c r="C38" s="226">
        <v>1214</v>
      </c>
      <c r="D38" s="226">
        <v>1078</v>
      </c>
      <c r="E38" s="227">
        <v>62</v>
      </c>
      <c r="F38" s="226">
        <f t="shared" si="1"/>
        <v>2932</v>
      </c>
      <c r="G38" s="226">
        <v>1432</v>
      </c>
      <c r="H38" s="226">
        <v>1500</v>
      </c>
      <c r="I38" s="230"/>
      <c r="J38" s="233"/>
      <c r="K38" s="233"/>
      <c r="L38" s="233"/>
    </row>
    <row r="39" spans="1:12" s="214" customFormat="1" ht="19.5" customHeight="1">
      <c r="A39" s="215">
        <v>28</v>
      </c>
      <c r="B39" s="225">
        <f t="shared" si="0"/>
        <v>2357</v>
      </c>
      <c r="C39" s="226">
        <v>1284</v>
      </c>
      <c r="D39" s="226">
        <v>1073</v>
      </c>
      <c r="E39" s="227">
        <v>63</v>
      </c>
      <c r="F39" s="226">
        <f t="shared" si="1"/>
        <v>2974</v>
      </c>
      <c r="G39" s="226">
        <v>1478</v>
      </c>
      <c r="H39" s="226">
        <v>1496</v>
      </c>
      <c r="I39" s="217" t="s">
        <v>527</v>
      </c>
      <c r="J39" s="225">
        <f>SUM(B5,B11,B17)</f>
        <v>27433</v>
      </c>
      <c r="K39" s="225">
        <f>SUM(C5,C11,C17)</f>
        <v>14098</v>
      </c>
      <c r="L39" s="225">
        <f>SUM(D5,D11,D17)</f>
        <v>13335</v>
      </c>
    </row>
    <row r="40" spans="1:12" s="214" customFormat="1" ht="19.5" customHeight="1">
      <c r="A40" s="215">
        <v>29</v>
      </c>
      <c r="B40" s="225">
        <f t="shared" si="0"/>
        <v>2321</v>
      </c>
      <c r="C40" s="226">
        <v>1261</v>
      </c>
      <c r="D40" s="226">
        <v>1060</v>
      </c>
      <c r="E40" s="227">
        <v>64</v>
      </c>
      <c r="F40" s="226">
        <f t="shared" si="1"/>
        <v>1852</v>
      </c>
      <c r="G40" s="226">
        <v>910</v>
      </c>
      <c r="H40" s="226">
        <v>942</v>
      </c>
      <c r="I40" s="234" t="s">
        <v>528</v>
      </c>
      <c r="J40" s="235">
        <f>J39/(J37-J35)*100</f>
        <v>14.579535610461253</v>
      </c>
      <c r="K40" s="235">
        <f>K39/(K37-K35)*100</f>
        <v>14.751645408029802</v>
      </c>
      <c r="L40" s="235">
        <f>L39/(L37-L35)*100</f>
        <v>14.401892172109902</v>
      </c>
    </row>
    <row r="41" spans="1:12" s="214" customFormat="1" ht="19.5" customHeight="1">
      <c r="A41" s="218" t="s">
        <v>529</v>
      </c>
      <c r="B41" s="219">
        <f t="shared" si="0"/>
        <v>12614</v>
      </c>
      <c r="C41" s="220">
        <v>6628</v>
      </c>
      <c r="D41" s="220">
        <v>5986</v>
      </c>
      <c r="E41" s="221" t="s">
        <v>530</v>
      </c>
      <c r="F41" s="220">
        <f t="shared" si="1"/>
        <v>10632</v>
      </c>
      <c r="G41" s="220">
        <v>5355</v>
      </c>
      <c r="H41" s="220">
        <v>5277</v>
      </c>
      <c r="I41" s="234"/>
      <c r="J41" s="236"/>
      <c r="K41" s="236"/>
      <c r="L41" s="236"/>
    </row>
    <row r="42" spans="1:12" s="214" customFormat="1" ht="19.5" customHeight="1">
      <c r="A42" s="215">
        <v>30</v>
      </c>
      <c r="B42" s="225">
        <f t="shared" si="0"/>
        <v>2443</v>
      </c>
      <c r="C42" s="226">
        <v>1288</v>
      </c>
      <c r="D42" s="226">
        <v>1155</v>
      </c>
      <c r="E42" s="227">
        <v>65</v>
      </c>
      <c r="F42" s="226">
        <f t="shared" si="1"/>
        <v>1964</v>
      </c>
      <c r="G42" s="226">
        <v>984</v>
      </c>
      <c r="H42" s="226">
        <v>980</v>
      </c>
      <c r="I42" s="217" t="s">
        <v>531</v>
      </c>
      <c r="J42" s="225">
        <f>SUM(B23,B29,B35,B41,F5,F11,F17,F23,F29,F35)</f>
        <v>125255</v>
      </c>
      <c r="K42" s="225">
        <f>SUM(C23,C29,C35,C41,G5,G11,G17,G23,G29,G35)</f>
        <v>66152</v>
      </c>
      <c r="L42" s="225">
        <f>SUM(D23,D29,D35,D41,H5,H11,H17,H23,H29,H35)</f>
        <v>59103</v>
      </c>
    </row>
    <row r="43" spans="1:12" s="214" customFormat="1" ht="19.5" customHeight="1">
      <c r="A43" s="215">
        <v>31</v>
      </c>
      <c r="B43" s="225">
        <f t="shared" si="0"/>
        <v>2418</v>
      </c>
      <c r="C43" s="226">
        <v>1276</v>
      </c>
      <c r="D43" s="226">
        <v>1142</v>
      </c>
      <c r="E43" s="227">
        <v>66</v>
      </c>
      <c r="F43" s="226">
        <f t="shared" si="1"/>
        <v>2276</v>
      </c>
      <c r="G43" s="226">
        <v>1173</v>
      </c>
      <c r="H43" s="226">
        <v>1103</v>
      </c>
      <c r="I43" s="234" t="s">
        <v>528</v>
      </c>
      <c r="J43" s="235">
        <f>J42/(J37-J35)*100</f>
        <v>66.56799230446266</v>
      </c>
      <c r="K43" s="235">
        <f>K42/(K37-K35)*100</f>
        <v>69.21909824315416</v>
      </c>
      <c r="L43" s="235">
        <f>L42/(L37-L35)*100</f>
        <v>63.831648522550545</v>
      </c>
    </row>
    <row r="44" spans="1:12" s="214" customFormat="1" ht="19.5" customHeight="1">
      <c r="A44" s="215">
        <v>32</v>
      </c>
      <c r="B44" s="225">
        <f t="shared" si="0"/>
        <v>2536</v>
      </c>
      <c r="C44" s="226">
        <v>1351</v>
      </c>
      <c r="D44" s="226">
        <v>1185</v>
      </c>
      <c r="E44" s="227">
        <v>67</v>
      </c>
      <c r="F44" s="226">
        <f t="shared" si="1"/>
        <v>2120</v>
      </c>
      <c r="G44" s="226">
        <v>1053</v>
      </c>
      <c r="H44" s="226">
        <v>1067</v>
      </c>
      <c r="I44" s="234"/>
      <c r="J44" s="236"/>
      <c r="K44" s="236"/>
      <c r="L44" s="236"/>
    </row>
    <row r="45" spans="1:12" s="214" customFormat="1" ht="19.5" customHeight="1">
      <c r="A45" s="215">
        <v>33</v>
      </c>
      <c r="B45" s="225">
        <f t="shared" si="0"/>
        <v>2526</v>
      </c>
      <c r="C45" s="226">
        <v>1300</v>
      </c>
      <c r="D45" s="226">
        <v>1226</v>
      </c>
      <c r="E45" s="227">
        <v>68</v>
      </c>
      <c r="F45" s="226">
        <f t="shared" si="1"/>
        <v>2159</v>
      </c>
      <c r="G45" s="226">
        <v>1070</v>
      </c>
      <c r="H45" s="226">
        <v>1089</v>
      </c>
      <c r="I45" s="237" t="s">
        <v>532</v>
      </c>
      <c r="J45" s="225">
        <f>SUM(F41,J5,J11,J17,J23,J29,J31,J33)</f>
        <v>35473</v>
      </c>
      <c r="K45" s="225">
        <f>SUM(G41,K5,K11,K17,K23,K29,K31,K33)</f>
        <v>15319</v>
      </c>
      <c r="L45" s="225">
        <f>SUM(H41,L5,L11,L17,L23,L29,L31,L33)</f>
        <v>20154</v>
      </c>
    </row>
    <row r="46" spans="1:12" ht="19.5" customHeight="1">
      <c r="A46" s="215">
        <v>34</v>
      </c>
      <c r="B46" s="225">
        <f t="shared" si="0"/>
        <v>2691</v>
      </c>
      <c r="C46" s="226">
        <v>1413</v>
      </c>
      <c r="D46" s="226">
        <v>1278</v>
      </c>
      <c r="E46" s="227">
        <v>69</v>
      </c>
      <c r="F46" s="226">
        <f t="shared" si="1"/>
        <v>2113</v>
      </c>
      <c r="G46" s="226">
        <v>1075</v>
      </c>
      <c r="H46" s="226">
        <v>1038</v>
      </c>
      <c r="I46" s="234" t="s">
        <v>528</v>
      </c>
      <c r="J46" s="235">
        <f>J45/(J37-J35)*100</f>
        <v>18.852472085076077</v>
      </c>
      <c r="K46" s="235">
        <f>K45/(K37-K35)*100</f>
        <v>16.02925634881604</v>
      </c>
      <c r="L46" s="235">
        <f>L45/(L37-L35)*100</f>
        <v>21.766459305339556</v>
      </c>
    </row>
    <row r="47" spans="1:12" ht="6" customHeight="1" thickBot="1">
      <c r="A47" s="239"/>
      <c r="B47" s="240"/>
      <c r="C47" s="241"/>
      <c r="D47" s="241"/>
      <c r="E47" s="242"/>
      <c r="F47" s="241"/>
      <c r="G47" s="241"/>
      <c r="H47" s="241"/>
      <c r="I47" s="243"/>
      <c r="J47" s="244"/>
      <c r="K47" s="244"/>
      <c r="L47" s="244"/>
    </row>
    <row r="48" spans="2:12" s="245" customFormat="1" ht="17.25" customHeight="1">
      <c r="B48" s="246"/>
      <c r="C48" s="246"/>
      <c r="D48" s="246"/>
      <c r="E48" s="246"/>
      <c r="F48" s="246"/>
      <c r="H48" s="247"/>
      <c r="I48" s="247"/>
      <c r="J48" s="247"/>
      <c r="L48" s="248" t="s">
        <v>533</v>
      </c>
    </row>
    <row r="49" spans="1:12" ht="17.25">
      <c r="A49" s="249"/>
      <c r="L49" s="250"/>
    </row>
  </sheetData>
  <sheetProtection/>
  <mergeCells count="1">
    <mergeCell ref="A1:L1"/>
  </mergeCells>
  <printOptions horizontalCentered="1"/>
  <pageMargins left="0.62" right="0.62" top="0.72" bottom="0.51" header="0.5118110236220472" footer="0.5118110236220472"/>
  <pageSetup firstPageNumber="14" useFirstPageNumber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L47"/>
  <sheetViews>
    <sheetView view="pageBreakPreview" zoomScaleSheetLayoutView="100" zoomScalePageLayoutView="0" workbookViewId="0" topLeftCell="A1">
      <selection activeCell="A1" sqref="A1:L1"/>
    </sheetView>
  </sheetViews>
  <sheetFormatPr defaultColWidth="13.25390625" defaultRowHeight="13.5"/>
  <cols>
    <col min="1" max="1" width="7.75390625" style="216" customWidth="1"/>
    <col min="2" max="4" width="7.75390625" style="214" customWidth="1"/>
    <col min="5" max="5" width="7.75390625" style="251" customWidth="1"/>
    <col min="6" max="8" width="7.75390625" style="214" customWidth="1"/>
    <col min="9" max="9" width="7.75390625" style="251" customWidth="1"/>
    <col min="10" max="10" width="9.875" style="214" bestFit="1" customWidth="1"/>
    <col min="11" max="12" width="7.75390625" style="214" customWidth="1"/>
    <col min="13" max="16384" width="13.25390625" style="214" customWidth="1"/>
  </cols>
  <sheetData>
    <row r="1" spans="1:12" ht="20.25" customHeight="1">
      <c r="A1" s="573" t="s">
        <v>534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</row>
    <row r="2" ht="12.75" thickBot="1">
      <c r="L2" s="252" t="s">
        <v>502</v>
      </c>
    </row>
    <row r="3" spans="1:12" ht="18" customHeight="1">
      <c r="A3" s="253" t="s">
        <v>503</v>
      </c>
      <c r="B3" s="254" t="s">
        <v>283</v>
      </c>
      <c r="C3" s="255" t="s">
        <v>504</v>
      </c>
      <c r="D3" s="256" t="s">
        <v>505</v>
      </c>
      <c r="E3" s="257" t="s">
        <v>503</v>
      </c>
      <c r="F3" s="254" t="s">
        <v>283</v>
      </c>
      <c r="G3" s="255" t="s">
        <v>504</v>
      </c>
      <c r="H3" s="256" t="s">
        <v>505</v>
      </c>
      <c r="I3" s="257" t="s">
        <v>503</v>
      </c>
      <c r="J3" s="254" t="s">
        <v>283</v>
      </c>
      <c r="K3" s="255" t="s">
        <v>504</v>
      </c>
      <c r="L3" s="258" t="s">
        <v>505</v>
      </c>
    </row>
    <row r="4" spans="1:12" s="264" customFormat="1" ht="18" customHeight="1">
      <c r="A4" s="259" t="s">
        <v>506</v>
      </c>
      <c r="B4" s="260">
        <f>SUM(B5:B9)</f>
        <v>9252</v>
      </c>
      <c r="C4" s="260">
        <f>SUM(C5:C9)</f>
        <v>4748</v>
      </c>
      <c r="D4" s="260">
        <f>SUM(D5:D9)</f>
        <v>4504</v>
      </c>
      <c r="E4" s="261" t="s">
        <v>507</v>
      </c>
      <c r="F4" s="262">
        <f>SUM(F5:F9)</f>
        <v>13250</v>
      </c>
      <c r="G4" s="262">
        <f>SUM(G5:G9)</f>
        <v>6833</v>
      </c>
      <c r="H4" s="262">
        <f>SUM(H5:H9)</f>
        <v>6417</v>
      </c>
      <c r="I4" s="263" t="s">
        <v>508</v>
      </c>
      <c r="J4" s="262">
        <f>SUM(J5:J9)</f>
        <v>9404</v>
      </c>
      <c r="K4" s="262">
        <f>SUM(K5:K9)</f>
        <v>4534</v>
      </c>
      <c r="L4" s="262">
        <f>SUM(L5:L9)</f>
        <v>4870</v>
      </c>
    </row>
    <row r="5" spans="1:12" ht="18" customHeight="1">
      <c r="A5" s="265">
        <v>0</v>
      </c>
      <c r="B5" s="266">
        <f>C5+D5</f>
        <v>1741</v>
      </c>
      <c r="C5" s="266">
        <v>900</v>
      </c>
      <c r="D5" s="267">
        <v>841</v>
      </c>
      <c r="E5" s="268">
        <v>35</v>
      </c>
      <c r="F5" s="266">
        <f>G5+H5</f>
        <v>2507</v>
      </c>
      <c r="G5" s="269">
        <v>1292</v>
      </c>
      <c r="H5" s="270">
        <v>1215</v>
      </c>
      <c r="I5" s="271">
        <v>70</v>
      </c>
      <c r="J5" s="266">
        <f>K5+L5</f>
        <v>2090</v>
      </c>
      <c r="K5" s="266">
        <v>1022</v>
      </c>
      <c r="L5" s="266">
        <v>1068</v>
      </c>
    </row>
    <row r="6" spans="1:12" ht="18" customHeight="1">
      <c r="A6" s="265">
        <v>1</v>
      </c>
      <c r="B6" s="266">
        <f>C6+D6</f>
        <v>1886</v>
      </c>
      <c r="C6" s="266">
        <v>941</v>
      </c>
      <c r="D6" s="267">
        <v>945</v>
      </c>
      <c r="E6" s="268">
        <v>36</v>
      </c>
      <c r="F6" s="266">
        <f>G6+H6</f>
        <v>2545</v>
      </c>
      <c r="G6" s="269">
        <v>1313</v>
      </c>
      <c r="H6" s="270">
        <v>1232</v>
      </c>
      <c r="I6" s="271">
        <v>71</v>
      </c>
      <c r="J6" s="266">
        <f>K6+L6</f>
        <v>2079</v>
      </c>
      <c r="K6" s="266">
        <v>1006</v>
      </c>
      <c r="L6" s="266">
        <v>1073</v>
      </c>
    </row>
    <row r="7" spans="1:12" ht="18" customHeight="1">
      <c r="A7" s="265">
        <v>2</v>
      </c>
      <c r="B7" s="266">
        <f>C7+D7</f>
        <v>1812</v>
      </c>
      <c r="C7" s="266">
        <v>906</v>
      </c>
      <c r="D7" s="267">
        <v>906</v>
      </c>
      <c r="E7" s="268">
        <v>37</v>
      </c>
      <c r="F7" s="266">
        <f>G7+H7</f>
        <v>2586</v>
      </c>
      <c r="G7" s="269">
        <v>1350</v>
      </c>
      <c r="H7" s="270">
        <v>1236</v>
      </c>
      <c r="I7" s="271">
        <v>72</v>
      </c>
      <c r="J7" s="266">
        <f>K7+L7</f>
        <v>1982</v>
      </c>
      <c r="K7" s="266">
        <v>955</v>
      </c>
      <c r="L7" s="266">
        <v>1027</v>
      </c>
    </row>
    <row r="8" spans="1:12" ht="18" customHeight="1">
      <c r="A8" s="265">
        <v>3</v>
      </c>
      <c r="B8" s="266">
        <f>C8+D8</f>
        <v>1877</v>
      </c>
      <c r="C8" s="266">
        <v>966</v>
      </c>
      <c r="D8" s="267">
        <v>911</v>
      </c>
      <c r="E8" s="268">
        <v>38</v>
      </c>
      <c r="F8" s="266">
        <f>G8+H8</f>
        <v>2716</v>
      </c>
      <c r="G8" s="269">
        <v>1370</v>
      </c>
      <c r="H8" s="270">
        <v>1346</v>
      </c>
      <c r="I8" s="271">
        <v>73</v>
      </c>
      <c r="J8" s="266">
        <f>K8+L8</f>
        <v>1812</v>
      </c>
      <c r="K8" s="266">
        <v>890</v>
      </c>
      <c r="L8" s="266">
        <v>922</v>
      </c>
    </row>
    <row r="9" spans="1:12" ht="18" customHeight="1">
      <c r="A9" s="265">
        <v>4</v>
      </c>
      <c r="B9" s="266">
        <f>C9+D9</f>
        <v>1936</v>
      </c>
      <c r="C9" s="266">
        <v>1035</v>
      </c>
      <c r="D9" s="267">
        <v>901</v>
      </c>
      <c r="E9" s="268">
        <v>39</v>
      </c>
      <c r="F9" s="266">
        <f>G9+H9</f>
        <v>2896</v>
      </c>
      <c r="G9" s="269">
        <v>1508</v>
      </c>
      <c r="H9" s="270">
        <v>1388</v>
      </c>
      <c r="I9" s="271">
        <v>74</v>
      </c>
      <c r="J9" s="266">
        <f>K9+L9</f>
        <v>1441</v>
      </c>
      <c r="K9" s="266">
        <v>661</v>
      </c>
      <c r="L9" s="266">
        <v>780</v>
      </c>
    </row>
    <row r="10" spans="1:12" s="264" customFormat="1" ht="18" customHeight="1">
      <c r="A10" s="259" t="s">
        <v>509</v>
      </c>
      <c r="B10" s="272">
        <f>SUM(B11:B15)</f>
        <v>9169</v>
      </c>
      <c r="C10" s="260">
        <f>SUM(C11:C15)</f>
        <v>4638</v>
      </c>
      <c r="D10" s="260">
        <f>SUM(D11:D15)</f>
        <v>4531</v>
      </c>
      <c r="E10" s="261" t="s">
        <v>510</v>
      </c>
      <c r="F10" s="262">
        <f>SUM(F11:F15)</f>
        <v>14133</v>
      </c>
      <c r="G10" s="262">
        <f>SUM(G11:G15)</f>
        <v>7297</v>
      </c>
      <c r="H10" s="262">
        <f>SUM(H11:H15)</f>
        <v>6836</v>
      </c>
      <c r="I10" s="263" t="s">
        <v>511</v>
      </c>
      <c r="J10" s="262">
        <f>SUM(J11:J15)</f>
        <v>6801</v>
      </c>
      <c r="K10" s="262">
        <f>SUM(K11:K15)</f>
        <v>3088</v>
      </c>
      <c r="L10" s="262">
        <f>SUM(L11:L15)</f>
        <v>3713</v>
      </c>
    </row>
    <row r="11" spans="1:12" ht="18" customHeight="1">
      <c r="A11" s="265">
        <v>5</v>
      </c>
      <c r="B11" s="266">
        <f>C11+D11</f>
        <v>1839</v>
      </c>
      <c r="C11" s="225">
        <v>921</v>
      </c>
      <c r="D11" s="273">
        <v>918</v>
      </c>
      <c r="E11" s="268">
        <v>40</v>
      </c>
      <c r="F11" s="266">
        <f>G11+H11</f>
        <v>3100</v>
      </c>
      <c r="G11" s="266">
        <v>1595</v>
      </c>
      <c r="H11" s="267">
        <v>1505</v>
      </c>
      <c r="I11" s="271">
        <v>75</v>
      </c>
      <c r="J11" s="266">
        <f>K11+L11</f>
        <v>1299</v>
      </c>
      <c r="K11" s="269">
        <v>618</v>
      </c>
      <c r="L11" s="269">
        <v>681</v>
      </c>
    </row>
    <row r="12" spans="1:12" ht="18" customHeight="1">
      <c r="A12" s="265">
        <v>6</v>
      </c>
      <c r="B12" s="266">
        <f>C12+D12</f>
        <v>1928</v>
      </c>
      <c r="C12" s="225">
        <v>985</v>
      </c>
      <c r="D12" s="273">
        <v>943</v>
      </c>
      <c r="E12" s="268">
        <v>41</v>
      </c>
      <c r="F12" s="266">
        <f>G12+H12</f>
        <v>2897</v>
      </c>
      <c r="G12" s="266">
        <v>1488</v>
      </c>
      <c r="H12" s="267">
        <v>1409</v>
      </c>
      <c r="I12" s="271">
        <v>76</v>
      </c>
      <c r="J12" s="266">
        <f>K12+L12</f>
        <v>1484</v>
      </c>
      <c r="K12" s="269">
        <v>681</v>
      </c>
      <c r="L12" s="269">
        <v>803</v>
      </c>
    </row>
    <row r="13" spans="1:12" ht="18" customHeight="1">
      <c r="A13" s="265">
        <v>7</v>
      </c>
      <c r="B13" s="266">
        <f>C13+D13</f>
        <v>1824</v>
      </c>
      <c r="C13" s="225">
        <v>926</v>
      </c>
      <c r="D13" s="273">
        <v>898</v>
      </c>
      <c r="E13" s="268">
        <v>42</v>
      </c>
      <c r="F13" s="266">
        <f>G13+H13</f>
        <v>2863</v>
      </c>
      <c r="G13" s="266">
        <v>1491</v>
      </c>
      <c r="H13" s="267">
        <v>1372</v>
      </c>
      <c r="I13" s="271">
        <v>77</v>
      </c>
      <c r="J13" s="266">
        <f>K13+L13</f>
        <v>1409</v>
      </c>
      <c r="K13" s="269">
        <v>630</v>
      </c>
      <c r="L13" s="269">
        <v>779</v>
      </c>
    </row>
    <row r="14" spans="1:12" ht="18" customHeight="1">
      <c r="A14" s="265">
        <v>8</v>
      </c>
      <c r="B14" s="266">
        <f>C14+D14</f>
        <v>1760</v>
      </c>
      <c r="C14" s="225">
        <v>907</v>
      </c>
      <c r="D14" s="273">
        <v>853</v>
      </c>
      <c r="E14" s="268">
        <v>43</v>
      </c>
      <c r="F14" s="266">
        <f>G14+H14</f>
        <v>2697</v>
      </c>
      <c r="G14" s="266">
        <v>1417</v>
      </c>
      <c r="H14" s="267">
        <v>1280</v>
      </c>
      <c r="I14" s="271">
        <v>78</v>
      </c>
      <c r="J14" s="266">
        <f>K14+L14</f>
        <v>1338</v>
      </c>
      <c r="K14" s="269">
        <v>592</v>
      </c>
      <c r="L14" s="269">
        <v>746</v>
      </c>
    </row>
    <row r="15" spans="1:12" ht="18" customHeight="1">
      <c r="A15" s="265">
        <v>9</v>
      </c>
      <c r="B15" s="266">
        <f>C15+D15</f>
        <v>1818</v>
      </c>
      <c r="C15" s="225">
        <v>899</v>
      </c>
      <c r="D15" s="273">
        <v>919</v>
      </c>
      <c r="E15" s="268">
        <v>44</v>
      </c>
      <c r="F15" s="266">
        <f>G15+H15</f>
        <v>2576</v>
      </c>
      <c r="G15" s="266">
        <v>1306</v>
      </c>
      <c r="H15" s="267">
        <v>1270</v>
      </c>
      <c r="I15" s="271">
        <v>79</v>
      </c>
      <c r="J15" s="266">
        <f>K15+L15</f>
        <v>1271</v>
      </c>
      <c r="K15" s="269">
        <v>567</v>
      </c>
      <c r="L15" s="269">
        <v>704</v>
      </c>
    </row>
    <row r="16" spans="1:12" s="264" customFormat="1" ht="18" customHeight="1">
      <c r="A16" s="259" t="s">
        <v>512</v>
      </c>
      <c r="B16" s="260">
        <f>SUM(B17:B21)</f>
        <v>9165</v>
      </c>
      <c r="C16" s="260">
        <f>SUM(C17:C21)</f>
        <v>4728</v>
      </c>
      <c r="D16" s="274">
        <f>SUM(D17:D21)</f>
        <v>4437</v>
      </c>
      <c r="E16" s="261" t="s">
        <v>513</v>
      </c>
      <c r="F16" s="262">
        <f>SUM(F17:F21)</f>
        <v>11659</v>
      </c>
      <c r="G16" s="262">
        <f>SUM(G17:G21)</f>
        <v>5922</v>
      </c>
      <c r="H16" s="262">
        <f>SUM(H17:H21)</f>
        <v>5737</v>
      </c>
      <c r="I16" s="263" t="s">
        <v>514</v>
      </c>
      <c r="J16" s="262">
        <f>SUM(J17:J21)</f>
        <v>5441</v>
      </c>
      <c r="K16" s="262">
        <f>SUM(K17:K21)</f>
        <v>2145</v>
      </c>
      <c r="L16" s="262">
        <f>SUM(L17:L21)</f>
        <v>3296</v>
      </c>
    </row>
    <row r="17" spans="1:12" ht="18" customHeight="1">
      <c r="A17" s="265">
        <v>10</v>
      </c>
      <c r="B17" s="266">
        <f>C17+D17</f>
        <v>1824</v>
      </c>
      <c r="C17" s="266">
        <v>934</v>
      </c>
      <c r="D17" s="267">
        <v>890</v>
      </c>
      <c r="E17" s="268">
        <v>45</v>
      </c>
      <c r="F17" s="266">
        <f>G17+H17</f>
        <v>2531</v>
      </c>
      <c r="G17" s="269">
        <v>1274</v>
      </c>
      <c r="H17" s="270">
        <v>1257</v>
      </c>
      <c r="I17" s="271">
        <v>80</v>
      </c>
      <c r="J17" s="266">
        <f>K17+L17</f>
        <v>1172</v>
      </c>
      <c r="K17" s="275">
        <v>503</v>
      </c>
      <c r="L17" s="275">
        <v>669</v>
      </c>
    </row>
    <row r="18" spans="1:12" ht="18" customHeight="1">
      <c r="A18" s="265">
        <v>11</v>
      </c>
      <c r="B18" s="266">
        <f>C18+D18</f>
        <v>1761</v>
      </c>
      <c r="C18" s="266">
        <v>943</v>
      </c>
      <c r="D18" s="267">
        <v>818</v>
      </c>
      <c r="E18" s="268">
        <v>46</v>
      </c>
      <c r="F18" s="266">
        <f>G18+H18</f>
        <v>2634</v>
      </c>
      <c r="G18" s="269">
        <v>1365</v>
      </c>
      <c r="H18" s="270">
        <v>1269</v>
      </c>
      <c r="I18" s="271">
        <v>81</v>
      </c>
      <c r="J18" s="266">
        <f>K18+L18</f>
        <v>1210</v>
      </c>
      <c r="K18" s="275">
        <v>457</v>
      </c>
      <c r="L18" s="275">
        <v>753</v>
      </c>
    </row>
    <row r="19" spans="1:12" ht="18" customHeight="1">
      <c r="A19" s="265">
        <v>12</v>
      </c>
      <c r="B19" s="266">
        <f>C19+D19</f>
        <v>1865</v>
      </c>
      <c r="C19" s="266">
        <v>972</v>
      </c>
      <c r="D19" s="267">
        <v>893</v>
      </c>
      <c r="E19" s="268">
        <v>47</v>
      </c>
      <c r="F19" s="266">
        <f>G19+H19</f>
        <v>2090</v>
      </c>
      <c r="G19" s="269">
        <v>1077</v>
      </c>
      <c r="H19" s="270">
        <v>1013</v>
      </c>
      <c r="I19" s="271">
        <v>82</v>
      </c>
      <c r="J19" s="266">
        <f>K19+L19</f>
        <v>1078</v>
      </c>
      <c r="K19" s="275">
        <v>424</v>
      </c>
      <c r="L19" s="275">
        <v>654</v>
      </c>
    </row>
    <row r="20" spans="1:12" ht="18" customHeight="1">
      <c r="A20" s="265">
        <v>13</v>
      </c>
      <c r="B20" s="266">
        <f>C20+D20</f>
        <v>1828</v>
      </c>
      <c r="C20" s="266">
        <v>926</v>
      </c>
      <c r="D20" s="267">
        <v>902</v>
      </c>
      <c r="E20" s="268">
        <v>48</v>
      </c>
      <c r="F20" s="266">
        <f>G20+H20</f>
        <v>2162</v>
      </c>
      <c r="G20" s="269">
        <v>1094</v>
      </c>
      <c r="H20" s="270">
        <v>1068</v>
      </c>
      <c r="I20" s="271">
        <v>83</v>
      </c>
      <c r="J20" s="266">
        <f>K20+L20</f>
        <v>1073</v>
      </c>
      <c r="K20" s="275">
        <v>414</v>
      </c>
      <c r="L20" s="275">
        <v>659</v>
      </c>
    </row>
    <row r="21" spans="1:12" ht="18" customHeight="1">
      <c r="A21" s="265">
        <v>14</v>
      </c>
      <c r="B21" s="266">
        <f>C21+D21</f>
        <v>1887</v>
      </c>
      <c r="C21" s="266">
        <v>953</v>
      </c>
      <c r="D21" s="267">
        <v>934</v>
      </c>
      <c r="E21" s="268">
        <v>49</v>
      </c>
      <c r="F21" s="266">
        <f>G21+H21</f>
        <v>2242</v>
      </c>
      <c r="G21" s="269">
        <v>1112</v>
      </c>
      <c r="H21" s="270">
        <v>1130</v>
      </c>
      <c r="I21" s="271">
        <v>84</v>
      </c>
      <c r="J21" s="266">
        <f>K21+L21</f>
        <v>908</v>
      </c>
      <c r="K21" s="275">
        <v>347</v>
      </c>
      <c r="L21" s="275">
        <v>561</v>
      </c>
    </row>
    <row r="22" spans="1:12" s="264" customFormat="1" ht="18" customHeight="1">
      <c r="A22" s="259" t="s">
        <v>515</v>
      </c>
      <c r="B22" s="262">
        <f>SUM(B23:B27)</f>
        <v>9786</v>
      </c>
      <c r="C22" s="262">
        <f>SUM(C23:C27)</f>
        <v>5098</v>
      </c>
      <c r="D22" s="276">
        <f>SUM(D23:D27)</f>
        <v>4688</v>
      </c>
      <c r="E22" s="261" t="s">
        <v>516</v>
      </c>
      <c r="F22" s="262">
        <f>SUM(F23:F27)</f>
        <v>10808</v>
      </c>
      <c r="G22" s="262">
        <f>SUM(G23:G27)</f>
        <v>5460</v>
      </c>
      <c r="H22" s="262">
        <f>SUM(H23:H27)</f>
        <v>5348</v>
      </c>
      <c r="I22" s="263" t="s">
        <v>517</v>
      </c>
      <c r="J22" s="262">
        <f>SUM(J23:J27)</f>
        <v>3627</v>
      </c>
      <c r="K22" s="262">
        <f>SUM(K23:K27)</f>
        <v>1158</v>
      </c>
      <c r="L22" s="262">
        <f>SUM(L23:L27)</f>
        <v>2469</v>
      </c>
    </row>
    <row r="23" spans="1:12" ht="18" customHeight="1">
      <c r="A23" s="265">
        <v>15</v>
      </c>
      <c r="B23" s="266">
        <f>C23+D23</f>
        <v>1872</v>
      </c>
      <c r="C23" s="269">
        <v>946</v>
      </c>
      <c r="D23" s="270">
        <v>926</v>
      </c>
      <c r="E23" s="268">
        <v>50</v>
      </c>
      <c r="F23" s="266">
        <f>G23+H23</f>
        <v>2171</v>
      </c>
      <c r="G23" s="266">
        <v>1103</v>
      </c>
      <c r="H23" s="267">
        <v>1068</v>
      </c>
      <c r="I23" s="271">
        <v>85</v>
      </c>
      <c r="J23" s="266">
        <f>K23+L23</f>
        <v>900</v>
      </c>
      <c r="K23" s="269">
        <v>326</v>
      </c>
      <c r="L23" s="269">
        <v>574</v>
      </c>
    </row>
    <row r="24" spans="1:12" ht="18" customHeight="1">
      <c r="A24" s="265">
        <v>16</v>
      </c>
      <c r="B24" s="266">
        <f>C24+D24</f>
        <v>1907</v>
      </c>
      <c r="C24" s="269">
        <v>973</v>
      </c>
      <c r="D24" s="270">
        <v>934</v>
      </c>
      <c r="E24" s="268">
        <v>51</v>
      </c>
      <c r="F24" s="266">
        <f>G24+H24</f>
        <v>2237</v>
      </c>
      <c r="G24" s="266">
        <v>1151</v>
      </c>
      <c r="H24" s="267">
        <v>1086</v>
      </c>
      <c r="I24" s="271">
        <v>86</v>
      </c>
      <c r="J24" s="266">
        <f aca="true" t="shared" si="0" ref="J24:J32">K24+L24</f>
        <v>798</v>
      </c>
      <c r="K24" s="269">
        <v>255</v>
      </c>
      <c r="L24" s="269">
        <v>543</v>
      </c>
    </row>
    <row r="25" spans="1:12" ht="18" customHeight="1">
      <c r="A25" s="265">
        <v>17</v>
      </c>
      <c r="B25" s="266">
        <f>C25+D25</f>
        <v>1942</v>
      </c>
      <c r="C25" s="269">
        <v>1018</v>
      </c>
      <c r="D25" s="270">
        <v>924</v>
      </c>
      <c r="E25" s="268">
        <v>52</v>
      </c>
      <c r="F25" s="266">
        <f>G25+H25</f>
        <v>2225</v>
      </c>
      <c r="G25" s="266">
        <v>1115</v>
      </c>
      <c r="H25" s="267">
        <v>1110</v>
      </c>
      <c r="I25" s="271">
        <v>87</v>
      </c>
      <c r="J25" s="266">
        <f t="shared" si="0"/>
        <v>729</v>
      </c>
      <c r="K25" s="269">
        <v>229</v>
      </c>
      <c r="L25" s="269">
        <v>500</v>
      </c>
    </row>
    <row r="26" spans="1:12" ht="18" customHeight="1">
      <c r="A26" s="265">
        <v>18</v>
      </c>
      <c r="B26" s="266">
        <f>C26+D26</f>
        <v>1867</v>
      </c>
      <c r="C26" s="269">
        <v>952</v>
      </c>
      <c r="D26" s="270">
        <v>915</v>
      </c>
      <c r="E26" s="268">
        <v>53</v>
      </c>
      <c r="F26" s="266">
        <f>G26+H26</f>
        <v>2095</v>
      </c>
      <c r="G26" s="266">
        <v>1055</v>
      </c>
      <c r="H26" s="267">
        <v>1040</v>
      </c>
      <c r="I26" s="271">
        <v>88</v>
      </c>
      <c r="J26" s="266">
        <f t="shared" si="0"/>
        <v>673</v>
      </c>
      <c r="K26" s="269">
        <v>209</v>
      </c>
      <c r="L26" s="269">
        <v>464</v>
      </c>
    </row>
    <row r="27" spans="1:12" ht="18" customHeight="1">
      <c r="A27" s="265">
        <v>19</v>
      </c>
      <c r="B27" s="266">
        <f>C27+D27</f>
        <v>2198</v>
      </c>
      <c r="C27" s="269">
        <v>1209</v>
      </c>
      <c r="D27" s="270">
        <v>989</v>
      </c>
      <c r="E27" s="268">
        <v>54</v>
      </c>
      <c r="F27" s="266">
        <f>G27+H27</f>
        <v>2080</v>
      </c>
      <c r="G27" s="266">
        <v>1036</v>
      </c>
      <c r="H27" s="267">
        <v>1044</v>
      </c>
      <c r="I27" s="271">
        <v>89</v>
      </c>
      <c r="J27" s="266">
        <f t="shared" si="0"/>
        <v>527</v>
      </c>
      <c r="K27" s="269">
        <v>139</v>
      </c>
      <c r="L27" s="269">
        <v>388</v>
      </c>
    </row>
    <row r="28" spans="1:12" s="264" customFormat="1" ht="18" customHeight="1">
      <c r="A28" s="259" t="s">
        <v>518</v>
      </c>
      <c r="B28" s="262">
        <f>SUM(B29:B33)</f>
        <v>11212</v>
      </c>
      <c r="C28" s="262">
        <f>SUM(C29:C33)</f>
        <v>6111</v>
      </c>
      <c r="D28" s="276">
        <f>SUM(D29:D33)</f>
        <v>5101</v>
      </c>
      <c r="E28" s="261" t="s">
        <v>519</v>
      </c>
      <c r="F28" s="262">
        <f>SUM(F29:F33)</f>
        <v>10332</v>
      </c>
      <c r="G28" s="262">
        <f>SUM(G29:G33)</f>
        <v>5132</v>
      </c>
      <c r="H28" s="262">
        <f>SUM(H29:H33)</f>
        <v>5200</v>
      </c>
      <c r="I28" s="263" t="s">
        <v>520</v>
      </c>
      <c r="J28" s="260">
        <f t="shared" si="0"/>
        <v>1756</v>
      </c>
      <c r="K28" s="260">
        <v>417</v>
      </c>
      <c r="L28" s="260">
        <v>1339</v>
      </c>
    </row>
    <row r="29" spans="1:12" ht="18" customHeight="1">
      <c r="A29" s="265">
        <v>20</v>
      </c>
      <c r="B29" s="266">
        <f>C29+D29</f>
        <v>2307</v>
      </c>
      <c r="C29" s="266">
        <v>1229</v>
      </c>
      <c r="D29" s="267">
        <v>1078</v>
      </c>
      <c r="E29" s="268">
        <v>55</v>
      </c>
      <c r="F29" s="266">
        <f>G29+H29</f>
        <v>2110</v>
      </c>
      <c r="G29" s="269">
        <v>1032</v>
      </c>
      <c r="H29" s="270">
        <v>1078</v>
      </c>
      <c r="I29" s="277"/>
      <c r="J29" s="278"/>
      <c r="K29" s="278"/>
      <c r="L29" s="278"/>
    </row>
    <row r="30" spans="1:12" ht="18" customHeight="1">
      <c r="A30" s="265">
        <v>21</v>
      </c>
      <c r="B30" s="266">
        <f>C30+D30</f>
        <v>2357</v>
      </c>
      <c r="C30" s="266">
        <v>1339</v>
      </c>
      <c r="D30" s="267">
        <v>1018</v>
      </c>
      <c r="E30" s="268">
        <v>56</v>
      </c>
      <c r="F30" s="266">
        <f>G30+H30</f>
        <v>2002</v>
      </c>
      <c r="G30" s="269">
        <v>989</v>
      </c>
      <c r="H30" s="270">
        <v>1013</v>
      </c>
      <c r="I30" s="263" t="s">
        <v>521</v>
      </c>
      <c r="J30" s="260">
        <f t="shared" si="0"/>
        <v>531</v>
      </c>
      <c r="K30" s="260">
        <v>95</v>
      </c>
      <c r="L30" s="260">
        <v>436</v>
      </c>
    </row>
    <row r="31" spans="1:12" ht="18" customHeight="1">
      <c r="A31" s="265">
        <v>22</v>
      </c>
      <c r="B31" s="266">
        <f>C31+D31</f>
        <v>2223</v>
      </c>
      <c r="C31" s="266">
        <v>1243</v>
      </c>
      <c r="D31" s="267">
        <v>980</v>
      </c>
      <c r="E31" s="268">
        <v>57</v>
      </c>
      <c r="F31" s="266">
        <f>G31+H31</f>
        <v>2035</v>
      </c>
      <c r="G31" s="269">
        <v>996</v>
      </c>
      <c r="H31" s="270">
        <v>1039</v>
      </c>
      <c r="I31" s="277"/>
      <c r="J31" s="278"/>
      <c r="K31" s="278"/>
      <c r="L31" s="278"/>
    </row>
    <row r="32" spans="1:12" ht="18" customHeight="1">
      <c r="A32" s="265">
        <v>23</v>
      </c>
      <c r="B32" s="266">
        <f>C32+D32</f>
        <v>2180</v>
      </c>
      <c r="C32" s="266">
        <v>1180</v>
      </c>
      <c r="D32" s="267">
        <v>1000</v>
      </c>
      <c r="E32" s="268">
        <v>58</v>
      </c>
      <c r="F32" s="266">
        <f>G32+H32</f>
        <v>2096</v>
      </c>
      <c r="G32" s="269">
        <v>1061</v>
      </c>
      <c r="H32" s="270">
        <v>1035</v>
      </c>
      <c r="I32" s="263" t="s">
        <v>535</v>
      </c>
      <c r="J32" s="260">
        <f t="shared" si="0"/>
        <v>85</v>
      </c>
      <c r="K32" s="219">
        <v>11</v>
      </c>
      <c r="L32" s="219">
        <v>74</v>
      </c>
    </row>
    <row r="33" spans="1:12" ht="18" customHeight="1">
      <c r="A33" s="265">
        <v>24</v>
      </c>
      <c r="B33" s="266">
        <f>C33+D33</f>
        <v>2145</v>
      </c>
      <c r="C33" s="266">
        <v>1120</v>
      </c>
      <c r="D33" s="267">
        <v>1025</v>
      </c>
      <c r="E33" s="268">
        <v>59</v>
      </c>
      <c r="F33" s="266">
        <f>G33+H33</f>
        <v>2089</v>
      </c>
      <c r="G33" s="269">
        <v>1054</v>
      </c>
      <c r="H33" s="270">
        <v>1035</v>
      </c>
      <c r="I33" s="279"/>
      <c r="J33" s="280"/>
      <c r="K33" s="280"/>
      <c r="L33" s="280"/>
    </row>
    <row r="34" spans="1:12" s="207" customFormat="1" ht="18" customHeight="1">
      <c r="A34" s="259" t="s">
        <v>523</v>
      </c>
      <c r="B34" s="262">
        <f>SUM(B35:B39)</f>
        <v>10916</v>
      </c>
      <c r="C34" s="262">
        <f>SUM(C35:C39)</f>
        <v>5743</v>
      </c>
      <c r="D34" s="262">
        <f>SUM(D35:D39)</f>
        <v>5173</v>
      </c>
      <c r="E34" s="261" t="s">
        <v>524</v>
      </c>
      <c r="F34" s="262">
        <f>SUM(F35:F39)</f>
        <v>12311</v>
      </c>
      <c r="G34" s="262">
        <f>SUM(G35:G39)</f>
        <v>6070</v>
      </c>
      <c r="H34" s="262">
        <f>SUM(H35:H39)</f>
        <v>6241</v>
      </c>
      <c r="I34" s="281" t="s">
        <v>526</v>
      </c>
      <c r="J34" s="282">
        <f>K34+L34</f>
        <v>183312</v>
      </c>
      <c r="K34" s="282">
        <f>C4+C10+C16+C22+C28+C34+C40+G4+G10+G16+G22+G28+G34+G40+K4+K10+K16+K22+K28+K30+K32</f>
        <v>91245</v>
      </c>
      <c r="L34" s="282">
        <f>D4+D10+D16+D22+D28+D34+D40+H4+H10+H16+H22+H28+H34+H40+L4+L10+L16+L22+L28+L30+L32</f>
        <v>92067</v>
      </c>
    </row>
    <row r="35" spans="1:12" ht="18" customHeight="1">
      <c r="A35" s="265">
        <v>25</v>
      </c>
      <c r="B35" s="266">
        <f>C35+D35</f>
        <v>2274</v>
      </c>
      <c r="C35" s="269">
        <v>1192</v>
      </c>
      <c r="D35" s="270">
        <v>1082</v>
      </c>
      <c r="E35" s="268">
        <v>60</v>
      </c>
      <c r="F35" s="266">
        <f>G35+H35</f>
        <v>2152</v>
      </c>
      <c r="G35" s="266">
        <v>1065</v>
      </c>
      <c r="H35" s="267">
        <v>1087</v>
      </c>
      <c r="I35" s="277"/>
      <c r="J35" s="283"/>
      <c r="K35" s="283"/>
      <c r="L35" s="283"/>
    </row>
    <row r="36" spans="1:12" ht="18" customHeight="1">
      <c r="A36" s="265">
        <v>26</v>
      </c>
      <c r="B36" s="266">
        <f>C36+D36</f>
        <v>2115</v>
      </c>
      <c r="C36" s="269">
        <v>1109</v>
      </c>
      <c r="D36" s="270">
        <v>1006</v>
      </c>
      <c r="E36" s="268">
        <v>61</v>
      </c>
      <c r="F36" s="266">
        <f>G36+H36</f>
        <v>2194</v>
      </c>
      <c r="G36" s="266">
        <v>1086</v>
      </c>
      <c r="H36" s="267">
        <v>1108</v>
      </c>
      <c r="I36" s="271"/>
      <c r="J36" s="284"/>
      <c r="K36" s="284"/>
      <c r="L36" s="284"/>
    </row>
    <row r="37" spans="1:12" ht="18" customHeight="1">
      <c r="A37" s="265">
        <v>27</v>
      </c>
      <c r="B37" s="266">
        <f>C37+D37</f>
        <v>2149</v>
      </c>
      <c r="C37" s="269">
        <v>1118</v>
      </c>
      <c r="D37" s="270">
        <v>1031</v>
      </c>
      <c r="E37" s="268">
        <v>62</v>
      </c>
      <c r="F37" s="266">
        <f>G37+H37</f>
        <v>2349</v>
      </c>
      <c r="G37" s="266">
        <v>1160</v>
      </c>
      <c r="H37" s="267">
        <v>1189</v>
      </c>
      <c r="I37" s="271" t="s">
        <v>527</v>
      </c>
      <c r="J37" s="225">
        <f>SUM(B4,B10,B16)</f>
        <v>27586</v>
      </c>
      <c r="K37" s="225">
        <f>SUM(C4,C10,C16)</f>
        <v>14114</v>
      </c>
      <c r="L37" s="225">
        <f>SUM(D4,D10,D16)</f>
        <v>13472</v>
      </c>
    </row>
    <row r="38" spans="1:12" ht="18" customHeight="1">
      <c r="A38" s="265">
        <v>28</v>
      </c>
      <c r="B38" s="266">
        <f>C38+D38</f>
        <v>2166</v>
      </c>
      <c r="C38" s="269">
        <v>1139</v>
      </c>
      <c r="D38" s="270">
        <v>1027</v>
      </c>
      <c r="E38" s="268">
        <v>63</v>
      </c>
      <c r="F38" s="266">
        <f>G38+H38</f>
        <v>2601</v>
      </c>
      <c r="G38" s="266">
        <v>1304</v>
      </c>
      <c r="H38" s="267">
        <v>1297</v>
      </c>
      <c r="I38" s="271" t="s">
        <v>536</v>
      </c>
      <c r="J38" s="285">
        <f>J37/J34*100</f>
        <v>15.048660207733263</v>
      </c>
      <c r="K38" s="285">
        <f>K37/K34*100</f>
        <v>15.468244835333442</v>
      </c>
      <c r="L38" s="285">
        <f>L37/L34*100</f>
        <v>14.63282174937817</v>
      </c>
    </row>
    <row r="39" spans="1:12" ht="18" customHeight="1">
      <c r="A39" s="265">
        <v>29</v>
      </c>
      <c r="B39" s="266">
        <f>C39+D39</f>
        <v>2212</v>
      </c>
      <c r="C39" s="269">
        <v>1185</v>
      </c>
      <c r="D39" s="270">
        <v>1027</v>
      </c>
      <c r="E39" s="268">
        <v>64</v>
      </c>
      <c r="F39" s="266">
        <f>G39+H39</f>
        <v>3015</v>
      </c>
      <c r="G39" s="266">
        <v>1455</v>
      </c>
      <c r="H39" s="267">
        <v>1560</v>
      </c>
      <c r="I39" s="271"/>
      <c r="J39" s="236"/>
      <c r="K39" s="236"/>
      <c r="L39" s="236"/>
    </row>
    <row r="40" spans="1:12" s="207" customFormat="1" ht="18" customHeight="1">
      <c r="A40" s="259" t="s">
        <v>529</v>
      </c>
      <c r="B40" s="262">
        <f>SUM(B41:B45)</f>
        <v>11718</v>
      </c>
      <c r="C40" s="262">
        <f>SUM(C41:C45)</f>
        <v>6174</v>
      </c>
      <c r="D40" s="262">
        <f>SUM(D41:D45)</f>
        <v>5544</v>
      </c>
      <c r="E40" s="261" t="s">
        <v>530</v>
      </c>
      <c r="F40" s="262">
        <f>SUM(F41:F45)</f>
        <v>11956</v>
      </c>
      <c r="G40" s="262">
        <f>SUM(G41:G45)</f>
        <v>5843</v>
      </c>
      <c r="H40" s="262">
        <f>SUM(H41:H45)</f>
        <v>6113</v>
      </c>
      <c r="I40" s="271" t="s">
        <v>537</v>
      </c>
      <c r="J40" s="225">
        <f>SUM(B22,B28,B34,B40,F4,F10,F16,F22,F28,F34)</f>
        <v>116125</v>
      </c>
      <c r="K40" s="225">
        <f>SUM(C22,C28,C34,C40,G4,G10,G16,G22,G28,G34)</f>
        <v>59840</v>
      </c>
      <c r="L40" s="225">
        <f>SUM(D22,D28,D34,D40,H4,H10,H16,H22,H28,H34)</f>
        <v>56285</v>
      </c>
    </row>
    <row r="41" spans="1:12" ht="18" customHeight="1">
      <c r="A41" s="265">
        <v>30</v>
      </c>
      <c r="B41" s="266">
        <f>C41+D41</f>
        <v>2274</v>
      </c>
      <c r="C41" s="266">
        <v>1200</v>
      </c>
      <c r="D41" s="267">
        <v>1074</v>
      </c>
      <c r="E41" s="268">
        <v>65</v>
      </c>
      <c r="F41" s="266">
        <f>G41+H41</f>
        <v>2921</v>
      </c>
      <c r="G41" s="269">
        <v>1403</v>
      </c>
      <c r="H41" s="270">
        <v>1518</v>
      </c>
      <c r="I41" s="271" t="s">
        <v>536</v>
      </c>
      <c r="J41" s="285">
        <f>J40/J34*100</f>
        <v>63.348280527188614</v>
      </c>
      <c r="K41" s="285">
        <f>K40/K34*100</f>
        <v>65.58167570825799</v>
      </c>
      <c r="L41" s="285">
        <f>L40/L34*100</f>
        <v>61.13482572474393</v>
      </c>
    </row>
    <row r="42" spans="1:12" ht="18" customHeight="1">
      <c r="A42" s="265">
        <v>31</v>
      </c>
      <c r="B42" s="266">
        <f>C42+D42</f>
        <v>2385</v>
      </c>
      <c r="C42" s="266">
        <v>1251</v>
      </c>
      <c r="D42" s="267">
        <v>1134</v>
      </c>
      <c r="E42" s="268">
        <v>66</v>
      </c>
      <c r="F42" s="266">
        <f>G42+H42</f>
        <v>2963</v>
      </c>
      <c r="G42" s="269">
        <v>1444</v>
      </c>
      <c r="H42" s="270">
        <v>1519</v>
      </c>
      <c r="I42" s="271"/>
      <c r="J42" s="236"/>
      <c r="K42" s="236"/>
      <c r="L42" s="236"/>
    </row>
    <row r="43" spans="1:12" ht="18" customHeight="1">
      <c r="A43" s="265">
        <v>32</v>
      </c>
      <c r="B43" s="266">
        <f>C43+D43</f>
        <v>2343</v>
      </c>
      <c r="C43" s="266">
        <v>1194</v>
      </c>
      <c r="D43" s="267">
        <v>1149</v>
      </c>
      <c r="E43" s="268">
        <v>67</v>
      </c>
      <c r="F43" s="266">
        <f>G43+H43</f>
        <v>2390</v>
      </c>
      <c r="G43" s="269">
        <v>1189</v>
      </c>
      <c r="H43" s="270">
        <v>1201</v>
      </c>
      <c r="I43" s="271" t="s">
        <v>538</v>
      </c>
      <c r="J43" s="225">
        <f>SUM(F40,J4,J10,J16,J22,J28:J32)</f>
        <v>39601</v>
      </c>
      <c r="K43" s="225">
        <f>SUM(G40,K4,K10,K16,K22,K28:K32)</f>
        <v>17291</v>
      </c>
      <c r="L43" s="225">
        <f>SUM(H40,L4,L10,L16,L22,L28:L32)</f>
        <v>22310</v>
      </c>
    </row>
    <row r="44" spans="1:12" ht="18" customHeight="1">
      <c r="A44" s="265">
        <v>33</v>
      </c>
      <c r="B44" s="266">
        <f>C44+D44</f>
        <v>2297</v>
      </c>
      <c r="C44" s="266">
        <v>1266</v>
      </c>
      <c r="D44" s="267">
        <v>1031</v>
      </c>
      <c r="E44" s="268">
        <v>68</v>
      </c>
      <c r="F44" s="266">
        <f>G44+H44</f>
        <v>1699</v>
      </c>
      <c r="G44" s="269">
        <v>799</v>
      </c>
      <c r="H44" s="270">
        <v>900</v>
      </c>
      <c r="I44" s="271" t="s">
        <v>536</v>
      </c>
      <c r="J44" s="285">
        <f>J43/J34*100</f>
        <v>21.603059265078116</v>
      </c>
      <c r="K44" s="285">
        <f>K43/K34*100</f>
        <v>18.95007945640857</v>
      </c>
      <c r="L44" s="285">
        <f>L43/L34*100</f>
        <v>24.232352525877893</v>
      </c>
    </row>
    <row r="45" spans="1:12" ht="18" customHeight="1">
      <c r="A45" s="265">
        <v>34</v>
      </c>
      <c r="B45" s="266">
        <f>C45+D45</f>
        <v>2419</v>
      </c>
      <c r="C45" s="266">
        <v>1263</v>
      </c>
      <c r="D45" s="267">
        <v>1156</v>
      </c>
      <c r="E45" s="268">
        <v>69</v>
      </c>
      <c r="F45" s="266">
        <f>G45+H45</f>
        <v>1983</v>
      </c>
      <c r="G45" s="269">
        <v>1008</v>
      </c>
      <c r="H45" s="270">
        <v>975</v>
      </c>
      <c r="I45" s="271"/>
      <c r="J45" s="236"/>
      <c r="K45" s="236"/>
      <c r="L45" s="236"/>
    </row>
    <row r="46" spans="1:12" ht="5.25" customHeight="1" thickBot="1">
      <c r="A46" s="286"/>
      <c r="B46" s="287"/>
      <c r="C46" s="241"/>
      <c r="D46" s="241"/>
      <c r="E46" s="288"/>
      <c r="F46" s="241"/>
      <c r="G46" s="241"/>
      <c r="H46" s="289"/>
      <c r="I46" s="290"/>
      <c r="J46" s="291"/>
      <c r="K46" s="291"/>
      <c r="L46" s="291"/>
    </row>
    <row r="47" spans="8:12" ht="17.25" customHeight="1">
      <c r="H47" s="572" t="s">
        <v>539</v>
      </c>
      <c r="I47" s="572"/>
      <c r="J47" s="572"/>
      <c r="K47" s="572"/>
      <c r="L47" s="572"/>
    </row>
  </sheetData>
  <sheetProtection/>
  <mergeCells count="2">
    <mergeCell ref="H47:L47"/>
    <mergeCell ref="A1:L1"/>
  </mergeCells>
  <printOptions horizontalCentered="1"/>
  <pageMargins left="0.5" right="0.43" top="0.63" bottom="0.52" header="0.5118110236220472" footer="0.5118110236220472"/>
  <pageSetup firstPageNumber="15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51"/>
  <sheetViews>
    <sheetView view="pageBreakPreview" zoomScale="85" zoomScaleSheetLayoutView="85" zoomScalePageLayoutView="0" workbookViewId="0" topLeftCell="A1">
      <selection activeCell="A1" sqref="A1:M1"/>
    </sheetView>
  </sheetViews>
  <sheetFormatPr defaultColWidth="9.00390625" defaultRowHeight="13.5"/>
  <cols>
    <col min="1" max="1" width="11.875" style="347" customWidth="1"/>
    <col min="2" max="2" width="7.00390625" style="320" customWidth="1"/>
    <col min="3" max="13" width="6.875" style="320" customWidth="1"/>
    <col min="14" max="16384" width="9.00390625" style="296" customWidth="1"/>
  </cols>
  <sheetData>
    <row r="1" spans="1:13" s="292" customFormat="1" ht="17.25">
      <c r="A1" s="588" t="s">
        <v>540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</row>
    <row r="2" spans="1:13" ht="14.25" thickBot="1">
      <c r="A2" s="293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5" t="s">
        <v>24</v>
      </c>
    </row>
    <row r="3" spans="1:13" ht="15" customHeight="1">
      <c r="A3" s="297" t="s">
        <v>541</v>
      </c>
      <c r="B3" s="595" t="s">
        <v>542</v>
      </c>
      <c r="C3" s="584" t="s">
        <v>543</v>
      </c>
      <c r="D3" s="584" t="s">
        <v>544</v>
      </c>
      <c r="E3" s="584" t="s">
        <v>545</v>
      </c>
      <c r="F3" s="584" t="s">
        <v>546</v>
      </c>
      <c r="G3" s="584" t="s">
        <v>547</v>
      </c>
      <c r="H3" s="584" t="s">
        <v>548</v>
      </c>
      <c r="I3" s="584" t="s">
        <v>549</v>
      </c>
      <c r="J3" s="584" t="s">
        <v>550</v>
      </c>
      <c r="K3" s="584" t="s">
        <v>551</v>
      </c>
      <c r="L3" s="584" t="s">
        <v>552</v>
      </c>
      <c r="M3" s="599" t="s">
        <v>553</v>
      </c>
    </row>
    <row r="4" spans="1:13" ht="15" customHeight="1">
      <c r="A4" s="298" t="s">
        <v>554</v>
      </c>
      <c r="B4" s="645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20"/>
    </row>
    <row r="5" spans="1:13" ht="15.75" customHeight="1">
      <c r="A5" s="299" t="s">
        <v>842</v>
      </c>
      <c r="B5" s="300">
        <v>90</v>
      </c>
      <c r="C5" s="300">
        <v>92</v>
      </c>
      <c r="D5" s="300">
        <v>9</v>
      </c>
      <c r="E5" s="300">
        <v>56</v>
      </c>
      <c r="F5" s="300">
        <v>142</v>
      </c>
      <c r="G5" s="300">
        <v>20</v>
      </c>
      <c r="H5" s="300">
        <v>106</v>
      </c>
      <c r="I5" s="300">
        <v>64</v>
      </c>
      <c r="J5" s="300">
        <v>140</v>
      </c>
      <c r="K5" s="300">
        <v>10</v>
      </c>
      <c r="L5" s="300">
        <v>14</v>
      </c>
      <c r="M5" s="300">
        <v>9</v>
      </c>
    </row>
    <row r="6" spans="1:13" ht="15.75" customHeight="1">
      <c r="A6" s="299" t="s">
        <v>843</v>
      </c>
      <c r="B6" s="300">
        <v>90</v>
      </c>
      <c r="C6" s="300">
        <v>78</v>
      </c>
      <c r="D6" s="300">
        <v>9</v>
      </c>
      <c r="E6" s="300">
        <v>56</v>
      </c>
      <c r="F6" s="300">
        <v>132</v>
      </c>
      <c r="G6" s="300">
        <v>23</v>
      </c>
      <c r="H6" s="300">
        <v>97</v>
      </c>
      <c r="I6" s="300">
        <v>40</v>
      </c>
      <c r="J6" s="300">
        <v>100</v>
      </c>
      <c r="K6" s="300">
        <v>9</v>
      </c>
      <c r="L6" s="300">
        <v>19</v>
      </c>
      <c r="M6" s="300">
        <v>18</v>
      </c>
    </row>
    <row r="7" spans="1:13" ht="15.75" customHeight="1">
      <c r="A7" s="299" t="s">
        <v>512</v>
      </c>
      <c r="B7" s="300">
        <v>113</v>
      </c>
      <c r="C7" s="300">
        <v>47</v>
      </c>
      <c r="D7" s="300">
        <v>6</v>
      </c>
      <c r="E7" s="300">
        <v>43</v>
      </c>
      <c r="F7" s="300">
        <v>119</v>
      </c>
      <c r="G7" s="300">
        <v>12</v>
      </c>
      <c r="H7" s="300">
        <v>84</v>
      </c>
      <c r="I7" s="300">
        <v>42</v>
      </c>
      <c r="J7" s="300">
        <v>90</v>
      </c>
      <c r="K7" s="300">
        <v>7</v>
      </c>
      <c r="L7" s="300">
        <v>18</v>
      </c>
      <c r="M7" s="300">
        <v>12</v>
      </c>
    </row>
    <row r="8" spans="1:13" ht="15.75" customHeight="1">
      <c r="A8" s="299" t="s">
        <v>515</v>
      </c>
      <c r="B8" s="300">
        <v>104</v>
      </c>
      <c r="C8" s="300">
        <v>45</v>
      </c>
      <c r="D8" s="300">
        <v>13</v>
      </c>
      <c r="E8" s="300">
        <v>29</v>
      </c>
      <c r="F8" s="300">
        <v>89</v>
      </c>
      <c r="G8" s="300">
        <v>11</v>
      </c>
      <c r="H8" s="300">
        <v>51</v>
      </c>
      <c r="I8" s="300">
        <v>27</v>
      </c>
      <c r="J8" s="300">
        <v>81</v>
      </c>
      <c r="K8" s="300">
        <v>9</v>
      </c>
      <c r="L8" s="300">
        <v>25</v>
      </c>
      <c r="M8" s="300">
        <v>27</v>
      </c>
    </row>
    <row r="9" spans="1:13" ht="15.75" customHeight="1">
      <c r="A9" s="299" t="s">
        <v>518</v>
      </c>
      <c r="B9" s="300">
        <v>75</v>
      </c>
      <c r="C9" s="300">
        <v>63</v>
      </c>
      <c r="D9" s="300">
        <v>24</v>
      </c>
      <c r="E9" s="300">
        <v>42</v>
      </c>
      <c r="F9" s="300">
        <v>61</v>
      </c>
      <c r="G9" s="300">
        <v>29</v>
      </c>
      <c r="H9" s="300">
        <v>42</v>
      </c>
      <c r="I9" s="300">
        <v>19</v>
      </c>
      <c r="J9" s="300">
        <v>108</v>
      </c>
      <c r="K9" s="300">
        <v>48</v>
      </c>
      <c r="L9" s="300">
        <v>17</v>
      </c>
      <c r="M9" s="300">
        <v>18</v>
      </c>
    </row>
    <row r="10" spans="1:13" ht="15.75" customHeight="1">
      <c r="A10" s="299" t="s">
        <v>523</v>
      </c>
      <c r="B10" s="300">
        <v>70</v>
      </c>
      <c r="C10" s="300">
        <v>74</v>
      </c>
      <c r="D10" s="300">
        <v>27</v>
      </c>
      <c r="E10" s="300">
        <v>44</v>
      </c>
      <c r="F10" s="300">
        <v>107</v>
      </c>
      <c r="G10" s="300">
        <v>29</v>
      </c>
      <c r="H10" s="300">
        <v>55</v>
      </c>
      <c r="I10" s="300">
        <v>46</v>
      </c>
      <c r="J10" s="300">
        <v>177</v>
      </c>
      <c r="K10" s="300">
        <v>30</v>
      </c>
      <c r="L10" s="300">
        <v>13</v>
      </c>
      <c r="M10" s="300">
        <v>14</v>
      </c>
    </row>
    <row r="11" spans="1:13" ht="15.75" customHeight="1">
      <c r="A11" s="299" t="s">
        <v>529</v>
      </c>
      <c r="B11" s="300">
        <v>109</v>
      </c>
      <c r="C11" s="300">
        <v>108</v>
      </c>
      <c r="D11" s="300">
        <v>39</v>
      </c>
      <c r="E11" s="300">
        <v>74</v>
      </c>
      <c r="F11" s="300">
        <v>128</v>
      </c>
      <c r="G11" s="300">
        <v>27</v>
      </c>
      <c r="H11" s="300">
        <v>94</v>
      </c>
      <c r="I11" s="300">
        <v>71</v>
      </c>
      <c r="J11" s="300">
        <v>190</v>
      </c>
      <c r="K11" s="300">
        <v>27</v>
      </c>
      <c r="L11" s="300">
        <v>18</v>
      </c>
      <c r="M11" s="300">
        <v>19</v>
      </c>
    </row>
    <row r="12" spans="1:13" ht="15.75" customHeight="1">
      <c r="A12" s="299" t="s">
        <v>507</v>
      </c>
      <c r="B12" s="300">
        <v>149</v>
      </c>
      <c r="C12" s="300">
        <v>136</v>
      </c>
      <c r="D12" s="300">
        <v>31</v>
      </c>
      <c r="E12" s="300">
        <v>90</v>
      </c>
      <c r="F12" s="300">
        <v>227</v>
      </c>
      <c r="G12" s="300">
        <v>38</v>
      </c>
      <c r="H12" s="300">
        <v>140</v>
      </c>
      <c r="I12" s="300">
        <v>71</v>
      </c>
      <c r="J12" s="300">
        <v>206</v>
      </c>
      <c r="K12" s="300">
        <v>29</v>
      </c>
      <c r="L12" s="300">
        <v>35</v>
      </c>
      <c r="M12" s="300">
        <v>22</v>
      </c>
    </row>
    <row r="13" spans="1:13" ht="15.75" customHeight="1">
      <c r="A13" s="299" t="s">
        <v>510</v>
      </c>
      <c r="B13" s="300">
        <v>164</v>
      </c>
      <c r="C13" s="300">
        <v>84</v>
      </c>
      <c r="D13" s="300">
        <v>18</v>
      </c>
      <c r="E13" s="300">
        <v>68</v>
      </c>
      <c r="F13" s="300">
        <v>160</v>
      </c>
      <c r="G13" s="300">
        <v>32</v>
      </c>
      <c r="H13" s="300">
        <v>147</v>
      </c>
      <c r="I13" s="300">
        <v>71</v>
      </c>
      <c r="J13" s="300">
        <v>189</v>
      </c>
      <c r="K13" s="300">
        <v>22</v>
      </c>
      <c r="L13" s="300">
        <v>27</v>
      </c>
      <c r="M13" s="300">
        <v>31</v>
      </c>
    </row>
    <row r="14" spans="1:13" ht="15.75" customHeight="1">
      <c r="A14" s="299" t="s">
        <v>513</v>
      </c>
      <c r="B14" s="301">
        <v>174</v>
      </c>
      <c r="C14" s="301">
        <v>74</v>
      </c>
      <c r="D14" s="301">
        <v>22</v>
      </c>
      <c r="E14" s="301">
        <v>55</v>
      </c>
      <c r="F14" s="301">
        <v>129</v>
      </c>
      <c r="G14" s="301">
        <v>26</v>
      </c>
      <c r="H14" s="301">
        <v>88</v>
      </c>
      <c r="I14" s="301">
        <v>32</v>
      </c>
      <c r="J14" s="301">
        <v>135</v>
      </c>
      <c r="K14" s="301">
        <v>23</v>
      </c>
      <c r="L14" s="301">
        <v>26</v>
      </c>
      <c r="M14" s="301">
        <v>30</v>
      </c>
    </row>
    <row r="15" spans="1:13" ht="15.75" customHeight="1">
      <c r="A15" s="299" t="s">
        <v>516</v>
      </c>
      <c r="B15" s="300">
        <v>111</v>
      </c>
      <c r="C15" s="300">
        <v>44</v>
      </c>
      <c r="D15" s="300">
        <v>22</v>
      </c>
      <c r="E15" s="300">
        <v>41</v>
      </c>
      <c r="F15" s="300">
        <v>84</v>
      </c>
      <c r="G15" s="300">
        <v>11</v>
      </c>
      <c r="H15" s="300">
        <v>63</v>
      </c>
      <c r="I15" s="300">
        <v>29</v>
      </c>
      <c r="J15" s="300">
        <v>104</v>
      </c>
      <c r="K15" s="300">
        <v>18</v>
      </c>
      <c r="L15" s="300">
        <v>21</v>
      </c>
      <c r="M15" s="300">
        <v>23</v>
      </c>
    </row>
    <row r="16" spans="1:13" ht="15.75" customHeight="1">
      <c r="A16" s="299" t="s">
        <v>519</v>
      </c>
      <c r="B16" s="300">
        <v>105</v>
      </c>
      <c r="C16" s="300">
        <v>37</v>
      </c>
      <c r="D16" s="300">
        <v>37</v>
      </c>
      <c r="E16" s="300">
        <v>37</v>
      </c>
      <c r="F16" s="300">
        <v>58</v>
      </c>
      <c r="G16" s="300">
        <v>12</v>
      </c>
      <c r="H16" s="300">
        <v>69</v>
      </c>
      <c r="I16" s="300">
        <v>19</v>
      </c>
      <c r="J16" s="300">
        <v>111</v>
      </c>
      <c r="K16" s="300">
        <v>24</v>
      </c>
      <c r="L16" s="300">
        <v>32</v>
      </c>
      <c r="M16" s="300">
        <v>30</v>
      </c>
    </row>
    <row r="17" spans="1:13" ht="15.75" customHeight="1">
      <c r="A17" s="299" t="s">
        <v>524</v>
      </c>
      <c r="B17" s="300">
        <v>80</v>
      </c>
      <c r="C17" s="300">
        <v>32</v>
      </c>
      <c r="D17" s="300">
        <v>29</v>
      </c>
      <c r="E17" s="300">
        <v>42</v>
      </c>
      <c r="F17" s="300">
        <v>48</v>
      </c>
      <c r="G17" s="300">
        <v>15</v>
      </c>
      <c r="H17" s="300">
        <v>35</v>
      </c>
      <c r="I17" s="300">
        <v>13</v>
      </c>
      <c r="J17" s="300">
        <v>115</v>
      </c>
      <c r="K17" s="300">
        <v>30</v>
      </c>
      <c r="L17" s="300">
        <v>54</v>
      </c>
      <c r="M17" s="300">
        <v>49</v>
      </c>
    </row>
    <row r="18" spans="1:13" ht="15.75" customHeight="1">
      <c r="A18" s="299" t="s">
        <v>530</v>
      </c>
      <c r="B18" s="300">
        <v>61</v>
      </c>
      <c r="C18" s="300">
        <v>24</v>
      </c>
      <c r="D18" s="300">
        <v>36</v>
      </c>
      <c r="E18" s="300">
        <v>35</v>
      </c>
      <c r="F18" s="300">
        <v>27</v>
      </c>
      <c r="G18" s="300">
        <v>15</v>
      </c>
      <c r="H18" s="300">
        <v>24</v>
      </c>
      <c r="I18" s="300">
        <v>9</v>
      </c>
      <c r="J18" s="300">
        <v>75</v>
      </c>
      <c r="K18" s="300">
        <v>29</v>
      </c>
      <c r="L18" s="300">
        <v>54</v>
      </c>
      <c r="M18" s="300">
        <v>39</v>
      </c>
    </row>
    <row r="19" spans="1:13" ht="15.75" customHeight="1">
      <c r="A19" s="299" t="s">
        <v>508</v>
      </c>
      <c r="B19" s="300">
        <v>44</v>
      </c>
      <c r="C19" s="300">
        <v>28</v>
      </c>
      <c r="D19" s="300">
        <v>24</v>
      </c>
      <c r="E19" s="300">
        <v>29</v>
      </c>
      <c r="F19" s="300">
        <v>30</v>
      </c>
      <c r="G19" s="300">
        <v>9</v>
      </c>
      <c r="H19" s="300">
        <v>24</v>
      </c>
      <c r="I19" s="300">
        <v>12</v>
      </c>
      <c r="J19" s="300">
        <v>88</v>
      </c>
      <c r="K19" s="300">
        <v>23</v>
      </c>
      <c r="L19" s="300">
        <v>46</v>
      </c>
      <c r="M19" s="300">
        <v>25</v>
      </c>
    </row>
    <row r="20" spans="1:13" ht="15.75" customHeight="1">
      <c r="A20" s="299" t="s">
        <v>511</v>
      </c>
      <c r="B20" s="300">
        <v>64</v>
      </c>
      <c r="C20" s="300">
        <v>17</v>
      </c>
      <c r="D20" s="300">
        <v>28</v>
      </c>
      <c r="E20" s="300">
        <v>24</v>
      </c>
      <c r="F20" s="300">
        <v>30</v>
      </c>
      <c r="G20" s="300">
        <v>8</v>
      </c>
      <c r="H20" s="300">
        <v>26</v>
      </c>
      <c r="I20" s="300">
        <v>10</v>
      </c>
      <c r="J20" s="300">
        <v>61</v>
      </c>
      <c r="K20" s="300">
        <v>19</v>
      </c>
      <c r="L20" s="300">
        <v>26</v>
      </c>
      <c r="M20" s="300">
        <v>23</v>
      </c>
    </row>
    <row r="21" spans="1:13" ht="15.75" customHeight="1">
      <c r="A21" s="299" t="s">
        <v>514</v>
      </c>
      <c r="B21" s="300">
        <v>27</v>
      </c>
      <c r="C21" s="300">
        <v>6</v>
      </c>
      <c r="D21" s="300">
        <v>32</v>
      </c>
      <c r="E21" s="300">
        <v>11</v>
      </c>
      <c r="F21" s="300">
        <v>7</v>
      </c>
      <c r="G21" s="300">
        <v>8</v>
      </c>
      <c r="H21" s="300">
        <v>22</v>
      </c>
      <c r="I21" s="300">
        <v>9</v>
      </c>
      <c r="J21" s="300">
        <v>42</v>
      </c>
      <c r="K21" s="300">
        <v>31</v>
      </c>
      <c r="L21" s="300">
        <v>44</v>
      </c>
      <c r="M21" s="300">
        <v>20</v>
      </c>
    </row>
    <row r="22" spans="1:13" ht="15.75" customHeight="1">
      <c r="A22" s="299" t="s">
        <v>517</v>
      </c>
      <c r="B22" s="300">
        <v>15</v>
      </c>
      <c r="C22" s="300">
        <v>4</v>
      </c>
      <c r="D22" s="300">
        <v>32</v>
      </c>
      <c r="E22" s="300">
        <v>4</v>
      </c>
      <c r="F22" s="300">
        <v>6</v>
      </c>
      <c r="G22" s="300">
        <v>3</v>
      </c>
      <c r="H22" s="300">
        <v>26</v>
      </c>
      <c r="I22" s="300">
        <v>2</v>
      </c>
      <c r="J22" s="300">
        <v>18</v>
      </c>
      <c r="K22" s="300">
        <v>20</v>
      </c>
      <c r="L22" s="300">
        <v>46</v>
      </c>
      <c r="M22" s="300">
        <v>7</v>
      </c>
    </row>
    <row r="23" spans="1:13" ht="15.75" customHeight="1">
      <c r="A23" s="299" t="s">
        <v>557</v>
      </c>
      <c r="B23" s="300">
        <v>3</v>
      </c>
      <c r="C23" s="300">
        <v>1</v>
      </c>
      <c r="D23" s="300">
        <v>39</v>
      </c>
      <c r="E23" s="300">
        <v>3</v>
      </c>
      <c r="F23" s="300">
        <v>2</v>
      </c>
      <c r="G23" s="300">
        <v>2</v>
      </c>
      <c r="H23" s="300">
        <v>17</v>
      </c>
      <c r="I23" s="302">
        <v>0</v>
      </c>
      <c r="J23" s="300">
        <v>5</v>
      </c>
      <c r="K23" s="300">
        <v>16</v>
      </c>
      <c r="L23" s="300">
        <v>55</v>
      </c>
      <c r="M23" s="300">
        <v>3</v>
      </c>
    </row>
    <row r="24" spans="1:13" ht="15.75" customHeight="1">
      <c r="A24" s="299" t="s">
        <v>558</v>
      </c>
      <c r="B24" s="300">
        <v>9</v>
      </c>
      <c r="C24" s="300">
        <v>22</v>
      </c>
      <c r="D24" s="300">
        <v>8</v>
      </c>
      <c r="E24" s="300">
        <v>25</v>
      </c>
      <c r="F24" s="300">
        <v>11</v>
      </c>
      <c r="G24" s="300">
        <v>9</v>
      </c>
      <c r="H24" s="300">
        <v>9</v>
      </c>
      <c r="I24" s="300">
        <v>6</v>
      </c>
      <c r="J24" s="300">
        <v>24</v>
      </c>
      <c r="K24" s="300">
        <v>14</v>
      </c>
      <c r="L24" s="300">
        <v>1</v>
      </c>
      <c r="M24" s="300">
        <v>1</v>
      </c>
    </row>
    <row r="25" spans="1:13" ht="15.75" customHeight="1" thickBot="1">
      <c r="A25" s="303" t="s">
        <v>526</v>
      </c>
      <c r="B25" s="301">
        <f>SUM(B5:B24)</f>
        <v>1657</v>
      </c>
      <c r="C25" s="301">
        <f aca="true" t="shared" si="0" ref="C25:M25">SUM(C5:C24)</f>
        <v>1016</v>
      </c>
      <c r="D25" s="301">
        <f t="shared" si="0"/>
        <v>485</v>
      </c>
      <c r="E25" s="301">
        <f t="shared" si="0"/>
        <v>808</v>
      </c>
      <c r="F25" s="301">
        <f t="shared" si="0"/>
        <v>1597</v>
      </c>
      <c r="G25" s="301">
        <f t="shared" si="0"/>
        <v>339</v>
      </c>
      <c r="H25" s="301">
        <f t="shared" si="0"/>
        <v>1219</v>
      </c>
      <c r="I25" s="301">
        <f t="shared" si="0"/>
        <v>592</v>
      </c>
      <c r="J25" s="301">
        <f t="shared" si="0"/>
        <v>2059</v>
      </c>
      <c r="K25" s="301">
        <f t="shared" si="0"/>
        <v>438</v>
      </c>
      <c r="L25" s="301">
        <f t="shared" si="0"/>
        <v>591</v>
      </c>
      <c r="M25" s="301">
        <f t="shared" si="0"/>
        <v>420</v>
      </c>
    </row>
    <row r="26" spans="1:13" ht="30" customHeight="1" thickBot="1">
      <c r="A26" s="304"/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</row>
    <row r="27" spans="1:13" ht="15" customHeight="1">
      <c r="A27" s="297" t="s">
        <v>541</v>
      </c>
      <c r="B27" s="595" t="s">
        <v>559</v>
      </c>
      <c r="C27" s="584" t="s">
        <v>560</v>
      </c>
      <c r="D27" s="584" t="s">
        <v>561</v>
      </c>
      <c r="E27" s="584" t="s">
        <v>562</v>
      </c>
      <c r="F27" s="584" t="s">
        <v>563</v>
      </c>
      <c r="G27" s="584" t="s">
        <v>564</v>
      </c>
      <c r="H27" s="584" t="s">
        <v>565</v>
      </c>
      <c r="I27" s="584" t="s">
        <v>566</v>
      </c>
      <c r="J27" s="584" t="s">
        <v>567</v>
      </c>
      <c r="K27" s="584" t="s">
        <v>568</v>
      </c>
      <c r="L27" s="584" t="s">
        <v>569</v>
      </c>
      <c r="M27" s="599" t="s">
        <v>570</v>
      </c>
    </row>
    <row r="28" spans="1:13" ht="15" customHeight="1">
      <c r="A28" s="298" t="s">
        <v>554</v>
      </c>
      <c r="B28" s="645"/>
      <c r="C28" s="644"/>
      <c r="D28" s="644"/>
      <c r="E28" s="644"/>
      <c r="F28" s="644"/>
      <c r="G28" s="644"/>
      <c r="H28" s="644"/>
      <c r="I28" s="644"/>
      <c r="J28" s="644"/>
      <c r="K28" s="644"/>
      <c r="L28" s="644"/>
      <c r="M28" s="620"/>
    </row>
    <row r="29" spans="1:13" ht="15.75" customHeight="1">
      <c r="A29" s="299" t="s">
        <v>842</v>
      </c>
      <c r="B29" s="300">
        <v>4</v>
      </c>
      <c r="C29" s="300">
        <v>70</v>
      </c>
      <c r="D29" s="300">
        <v>50</v>
      </c>
      <c r="E29" s="300">
        <v>109</v>
      </c>
      <c r="F29" s="300">
        <v>103</v>
      </c>
      <c r="G29" s="300">
        <v>92</v>
      </c>
      <c r="H29" s="300">
        <v>1092</v>
      </c>
      <c r="I29" s="300">
        <v>103</v>
      </c>
      <c r="J29" s="300">
        <v>344</v>
      </c>
      <c r="K29" s="300">
        <v>58</v>
      </c>
      <c r="L29" s="300">
        <v>8</v>
      </c>
      <c r="M29" s="300">
        <v>530</v>
      </c>
    </row>
    <row r="30" spans="1:13" ht="15.75" customHeight="1">
      <c r="A30" s="299" t="s">
        <v>843</v>
      </c>
      <c r="B30" s="300">
        <v>11</v>
      </c>
      <c r="C30" s="300">
        <v>78</v>
      </c>
      <c r="D30" s="300">
        <v>46</v>
      </c>
      <c r="E30" s="300">
        <v>106</v>
      </c>
      <c r="F30" s="300">
        <v>81</v>
      </c>
      <c r="G30" s="300">
        <v>86</v>
      </c>
      <c r="H30" s="300">
        <v>944</v>
      </c>
      <c r="I30" s="300">
        <v>101</v>
      </c>
      <c r="J30" s="300">
        <v>342</v>
      </c>
      <c r="K30" s="300">
        <v>44</v>
      </c>
      <c r="L30" s="300">
        <v>20</v>
      </c>
      <c r="M30" s="300">
        <v>340</v>
      </c>
    </row>
    <row r="31" spans="1:13" ht="15.75" customHeight="1">
      <c r="A31" s="299" t="s">
        <v>512</v>
      </c>
      <c r="B31" s="300">
        <v>20</v>
      </c>
      <c r="C31" s="300">
        <v>112</v>
      </c>
      <c r="D31" s="300">
        <v>49</v>
      </c>
      <c r="E31" s="300">
        <v>90</v>
      </c>
      <c r="F31" s="300">
        <v>79</v>
      </c>
      <c r="G31" s="300">
        <v>108</v>
      </c>
      <c r="H31" s="300">
        <v>708</v>
      </c>
      <c r="I31" s="300">
        <v>111</v>
      </c>
      <c r="J31" s="300">
        <v>264</v>
      </c>
      <c r="K31" s="300">
        <v>47</v>
      </c>
      <c r="L31" s="300">
        <v>18</v>
      </c>
      <c r="M31" s="300">
        <v>334</v>
      </c>
    </row>
    <row r="32" spans="1:13" ht="15.75" customHeight="1">
      <c r="A32" s="299" t="s">
        <v>515</v>
      </c>
      <c r="B32" s="300">
        <v>37</v>
      </c>
      <c r="C32" s="300">
        <v>128</v>
      </c>
      <c r="D32" s="300">
        <v>59</v>
      </c>
      <c r="E32" s="300">
        <v>60</v>
      </c>
      <c r="F32" s="300">
        <v>311</v>
      </c>
      <c r="G32" s="300">
        <v>108</v>
      </c>
      <c r="H32" s="300">
        <v>815</v>
      </c>
      <c r="I32" s="300">
        <v>116</v>
      </c>
      <c r="J32" s="300">
        <v>524</v>
      </c>
      <c r="K32" s="300">
        <v>62</v>
      </c>
      <c r="L32" s="300">
        <v>13</v>
      </c>
      <c r="M32" s="300">
        <v>275</v>
      </c>
    </row>
    <row r="33" spans="1:13" ht="15.75" customHeight="1">
      <c r="A33" s="299" t="s">
        <v>518</v>
      </c>
      <c r="B33" s="300">
        <v>18</v>
      </c>
      <c r="C33" s="300">
        <v>127</v>
      </c>
      <c r="D33" s="300">
        <v>59</v>
      </c>
      <c r="E33" s="300">
        <v>124</v>
      </c>
      <c r="F33" s="300">
        <v>996</v>
      </c>
      <c r="G33" s="300">
        <v>93</v>
      </c>
      <c r="H33" s="300">
        <v>1574</v>
      </c>
      <c r="I33" s="300">
        <v>136</v>
      </c>
      <c r="J33" s="300">
        <v>890</v>
      </c>
      <c r="K33" s="300">
        <v>85</v>
      </c>
      <c r="L33" s="300">
        <v>11</v>
      </c>
      <c r="M33" s="300">
        <v>471</v>
      </c>
    </row>
    <row r="34" spans="1:13" ht="15.75" customHeight="1">
      <c r="A34" s="299" t="s">
        <v>523</v>
      </c>
      <c r="B34" s="300">
        <v>28</v>
      </c>
      <c r="C34" s="300">
        <v>109</v>
      </c>
      <c r="D34" s="300">
        <v>65</v>
      </c>
      <c r="E34" s="300">
        <v>108</v>
      </c>
      <c r="F34" s="300">
        <v>196</v>
      </c>
      <c r="G34" s="300">
        <v>83</v>
      </c>
      <c r="H34" s="300">
        <v>1334</v>
      </c>
      <c r="I34" s="300">
        <v>125</v>
      </c>
      <c r="J34" s="300">
        <v>570</v>
      </c>
      <c r="K34" s="300">
        <v>68</v>
      </c>
      <c r="L34" s="300">
        <v>8</v>
      </c>
      <c r="M34" s="300">
        <v>636</v>
      </c>
    </row>
    <row r="35" spans="1:13" ht="15.75" customHeight="1">
      <c r="A35" s="299" t="s">
        <v>529</v>
      </c>
      <c r="B35" s="300">
        <v>19</v>
      </c>
      <c r="C35" s="300">
        <v>126</v>
      </c>
      <c r="D35" s="300">
        <v>68</v>
      </c>
      <c r="E35" s="300">
        <v>145</v>
      </c>
      <c r="F35" s="300">
        <v>168</v>
      </c>
      <c r="G35" s="300">
        <v>115</v>
      </c>
      <c r="H35" s="300">
        <v>1527</v>
      </c>
      <c r="I35" s="300">
        <v>159</v>
      </c>
      <c r="J35" s="300">
        <v>461</v>
      </c>
      <c r="K35" s="300">
        <v>107</v>
      </c>
      <c r="L35" s="300">
        <v>15</v>
      </c>
      <c r="M35" s="300">
        <v>729</v>
      </c>
    </row>
    <row r="36" spans="1:13" ht="15.75" customHeight="1">
      <c r="A36" s="299" t="s">
        <v>507</v>
      </c>
      <c r="B36" s="300">
        <v>17</v>
      </c>
      <c r="C36" s="300">
        <v>140</v>
      </c>
      <c r="D36" s="300">
        <v>89</v>
      </c>
      <c r="E36" s="300">
        <v>183</v>
      </c>
      <c r="F36" s="300">
        <v>176</v>
      </c>
      <c r="G36" s="300">
        <v>140</v>
      </c>
      <c r="H36" s="300">
        <v>1499</v>
      </c>
      <c r="I36" s="300">
        <v>192</v>
      </c>
      <c r="J36" s="300">
        <v>489</v>
      </c>
      <c r="K36" s="300">
        <v>82</v>
      </c>
      <c r="L36" s="300">
        <v>16</v>
      </c>
      <c r="M36" s="300">
        <v>667</v>
      </c>
    </row>
    <row r="37" spans="1:13" ht="15.75" customHeight="1">
      <c r="A37" s="299" t="s">
        <v>510</v>
      </c>
      <c r="B37" s="300">
        <v>28</v>
      </c>
      <c r="C37" s="300">
        <v>124</v>
      </c>
      <c r="D37" s="300">
        <v>84</v>
      </c>
      <c r="E37" s="300">
        <v>127</v>
      </c>
      <c r="F37" s="300">
        <v>112</v>
      </c>
      <c r="G37" s="300">
        <v>121</v>
      </c>
      <c r="H37" s="300">
        <v>996</v>
      </c>
      <c r="I37" s="300">
        <v>153</v>
      </c>
      <c r="J37" s="300">
        <v>314</v>
      </c>
      <c r="K37" s="300">
        <v>70</v>
      </c>
      <c r="L37" s="300">
        <v>15</v>
      </c>
      <c r="M37" s="300">
        <v>498</v>
      </c>
    </row>
    <row r="38" spans="1:13" ht="15.75" customHeight="1">
      <c r="A38" s="299" t="s">
        <v>513</v>
      </c>
      <c r="B38" s="301">
        <v>37</v>
      </c>
      <c r="C38" s="301">
        <v>136</v>
      </c>
      <c r="D38" s="301">
        <v>56</v>
      </c>
      <c r="E38" s="301">
        <v>87</v>
      </c>
      <c r="F38" s="301">
        <v>86</v>
      </c>
      <c r="G38" s="301">
        <v>116</v>
      </c>
      <c r="H38" s="301">
        <v>662</v>
      </c>
      <c r="I38" s="301">
        <v>117</v>
      </c>
      <c r="J38" s="301">
        <v>259</v>
      </c>
      <c r="K38" s="301">
        <v>65</v>
      </c>
      <c r="L38" s="301">
        <v>21</v>
      </c>
      <c r="M38" s="301">
        <v>364</v>
      </c>
    </row>
    <row r="39" spans="1:13" ht="15.75" customHeight="1">
      <c r="A39" s="299" t="s">
        <v>516</v>
      </c>
      <c r="B39" s="300">
        <v>29</v>
      </c>
      <c r="C39" s="300">
        <v>109</v>
      </c>
      <c r="D39" s="300">
        <v>56</v>
      </c>
      <c r="E39" s="300">
        <v>48</v>
      </c>
      <c r="F39" s="300">
        <v>60</v>
      </c>
      <c r="G39" s="300">
        <v>150</v>
      </c>
      <c r="H39" s="300">
        <v>548</v>
      </c>
      <c r="I39" s="300">
        <v>111</v>
      </c>
      <c r="J39" s="300">
        <v>245</v>
      </c>
      <c r="K39" s="300">
        <v>56</v>
      </c>
      <c r="L39" s="300">
        <v>25</v>
      </c>
      <c r="M39" s="300">
        <v>329</v>
      </c>
    </row>
    <row r="40" spans="1:13" ht="15.75" customHeight="1">
      <c r="A40" s="299" t="s">
        <v>519</v>
      </c>
      <c r="B40" s="300">
        <v>47</v>
      </c>
      <c r="C40" s="300">
        <v>133</v>
      </c>
      <c r="D40" s="300">
        <v>61</v>
      </c>
      <c r="E40" s="300">
        <v>50</v>
      </c>
      <c r="F40" s="300">
        <v>68</v>
      </c>
      <c r="G40" s="300">
        <v>144</v>
      </c>
      <c r="H40" s="300">
        <v>638</v>
      </c>
      <c r="I40" s="300">
        <v>97</v>
      </c>
      <c r="J40" s="300">
        <v>206</v>
      </c>
      <c r="K40" s="300">
        <v>70</v>
      </c>
      <c r="L40" s="300">
        <v>37</v>
      </c>
      <c r="M40" s="300">
        <v>313</v>
      </c>
    </row>
    <row r="41" spans="1:13" ht="15.75" customHeight="1">
      <c r="A41" s="299" t="s">
        <v>524</v>
      </c>
      <c r="B41" s="300">
        <v>54</v>
      </c>
      <c r="C41" s="300">
        <v>169</v>
      </c>
      <c r="D41" s="300">
        <v>66</v>
      </c>
      <c r="E41" s="300">
        <v>58</v>
      </c>
      <c r="F41" s="300">
        <v>87</v>
      </c>
      <c r="G41" s="300">
        <v>172</v>
      </c>
      <c r="H41" s="300">
        <v>697</v>
      </c>
      <c r="I41" s="300">
        <v>159</v>
      </c>
      <c r="J41" s="300">
        <v>286</v>
      </c>
      <c r="K41" s="300">
        <v>115</v>
      </c>
      <c r="L41" s="300">
        <v>32</v>
      </c>
      <c r="M41" s="300">
        <v>394</v>
      </c>
    </row>
    <row r="42" spans="1:13" ht="15.75" customHeight="1">
      <c r="A42" s="299" t="s">
        <v>530</v>
      </c>
      <c r="B42" s="300">
        <v>40</v>
      </c>
      <c r="C42" s="300">
        <v>112</v>
      </c>
      <c r="D42" s="300">
        <v>104</v>
      </c>
      <c r="E42" s="300">
        <v>47</v>
      </c>
      <c r="F42" s="300">
        <v>93</v>
      </c>
      <c r="G42" s="300">
        <v>94</v>
      </c>
      <c r="H42" s="300">
        <v>625</v>
      </c>
      <c r="I42" s="300">
        <v>97</v>
      </c>
      <c r="J42" s="300">
        <v>230</v>
      </c>
      <c r="K42" s="300">
        <v>99</v>
      </c>
      <c r="L42" s="300">
        <v>22</v>
      </c>
      <c r="M42" s="300">
        <v>367</v>
      </c>
    </row>
    <row r="43" spans="1:13" ht="15.75" customHeight="1">
      <c r="A43" s="299" t="s">
        <v>508</v>
      </c>
      <c r="B43" s="300">
        <v>47</v>
      </c>
      <c r="C43" s="300">
        <v>81</v>
      </c>
      <c r="D43" s="300">
        <v>69</v>
      </c>
      <c r="E43" s="300">
        <v>40</v>
      </c>
      <c r="F43" s="300">
        <v>90</v>
      </c>
      <c r="G43" s="300">
        <v>88</v>
      </c>
      <c r="H43" s="300">
        <v>391</v>
      </c>
      <c r="I43" s="300">
        <v>91</v>
      </c>
      <c r="J43" s="300">
        <v>160</v>
      </c>
      <c r="K43" s="300">
        <v>55</v>
      </c>
      <c r="L43" s="300">
        <v>14</v>
      </c>
      <c r="M43" s="300">
        <v>279</v>
      </c>
    </row>
    <row r="44" spans="1:13" ht="15.75" customHeight="1">
      <c r="A44" s="299" t="s">
        <v>511</v>
      </c>
      <c r="B44" s="300">
        <v>30</v>
      </c>
      <c r="C44" s="300">
        <v>68</v>
      </c>
      <c r="D44" s="300">
        <v>51</v>
      </c>
      <c r="E44" s="300">
        <v>40</v>
      </c>
      <c r="F44" s="300">
        <v>47</v>
      </c>
      <c r="G44" s="300">
        <v>67</v>
      </c>
      <c r="H44" s="300">
        <v>337</v>
      </c>
      <c r="I44" s="300">
        <v>67</v>
      </c>
      <c r="J44" s="300">
        <v>138</v>
      </c>
      <c r="K44" s="300">
        <v>39</v>
      </c>
      <c r="L44" s="300">
        <v>23</v>
      </c>
      <c r="M44" s="300">
        <v>232</v>
      </c>
    </row>
    <row r="45" spans="1:13" ht="15.75" customHeight="1">
      <c r="A45" s="299" t="s">
        <v>514</v>
      </c>
      <c r="B45" s="300">
        <v>32</v>
      </c>
      <c r="C45" s="300">
        <v>52</v>
      </c>
      <c r="D45" s="300">
        <v>38</v>
      </c>
      <c r="E45" s="300">
        <v>17</v>
      </c>
      <c r="F45" s="300">
        <v>45</v>
      </c>
      <c r="G45" s="300">
        <v>61</v>
      </c>
      <c r="H45" s="300">
        <v>287</v>
      </c>
      <c r="I45" s="300">
        <v>33</v>
      </c>
      <c r="J45" s="300">
        <v>94</v>
      </c>
      <c r="K45" s="300">
        <v>32</v>
      </c>
      <c r="L45" s="300">
        <v>25</v>
      </c>
      <c r="M45" s="300">
        <v>163</v>
      </c>
    </row>
    <row r="46" spans="1:13" ht="15.75" customHeight="1">
      <c r="A46" s="299" t="s">
        <v>517</v>
      </c>
      <c r="B46" s="300">
        <v>18</v>
      </c>
      <c r="C46" s="300">
        <v>35</v>
      </c>
      <c r="D46" s="300">
        <v>16</v>
      </c>
      <c r="E46" s="300">
        <v>6</v>
      </c>
      <c r="F46" s="300">
        <v>20</v>
      </c>
      <c r="G46" s="300">
        <v>38</v>
      </c>
      <c r="H46" s="300">
        <v>215</v>
      </c>
      <c r="I46" s="300">
        <v>20</v>
      </c>
      <c r="J46" s="300">
        <v>40</v>
      </c>
      <c r="K46" s="300">
        <v>23</v>
      </c>
      <c r="L46" s="300">
        <v>15</v>
      </c>
      <c r="M46" s="300">
        <v>100</v>
      </c>
    </row>
    <row r="47" spans="1:13" ht="15.75" customHeight="1">
      <c r="A47" s="299" t="s">
        <v>557</v>
      </c>
      <c r="B47" s="300">
        <v>8</v>
      </c>
      <c r="C47" s="300">
        <v>20</v>
      </c>
      <c r="D47" s="300">
        <v>13</v>
      </c>
      <c r="E47" s="300">
        <v>6</v>
      </c>
      <c r="F47" s="300">
        <v>6</v>
      </c>
      <c r="G47" s="300">
        <v>20</v>
      </c>
      <c r="H47" s="300">
        <v>204</v>
      </c>
      <c r="I47" s="300">
        <v>12</v>
      </c>
      <c r="J47" s="300">
        <v>25</v>
      </c>
      <c r="K47" s="300">
        <v>14</v>
      </c>
      <c r="L47" s="300">
        <v>3</v>
      </c>
      <c r="M47" s="300">
        <v>61</v>
      </c>
    </row>
    <row r="48" spans="1:13" ht="15.75" customHeight="1">
      <c r="A48" s="299" t="s">
        <v>558</v>
      </c>
      <c r="B48" s="302">
        <v>0</v>
      </c>
      <c r="C48" s="300">
        <v>22</v>
      </c>
      <c r="D48" s="300">
        <v>9</v>
      </c>
      <c r="E48" s="300">
        <v>35</v>
      </c>
      <c r="F48" s="300">
        <v>104</v>
      </c>
      <c r="G48" s="300">
        <v>17</v>
      </c>
      <c r="H48" s="300">
        <v>261</v>
      </c>
      <c r="I48" s="300">
        <v>72</v>
      </c>
      <c r="J48" s="300">
        <v>223</v>
      </c>
      <c r="K48" s="300">
        <v>18</v>
      </c>
      <c r="L48" s="302">
        <v>0</v>
      </c>
      <c r="M48" s="300">
        <v>106</v>
      </c>
    </row>
    <row r="49" spans="1:13" ht="15.75" customHeight="1" thickBot="1">
      <c r="A49" s="303" t="s">
        <v>526</v>
      </c>
      <c r="B49" s="306">
        <f>SUM(B29:B48)</f>
        <v>524</v>
      </c>
      <c r="C49" s="306">
        <f aca="true" t="shared" si="1" ref="C49:M49">SUM(C29:C48)</f>
        <v>1951</v>
      </c>
      <c r="D49" s="306">
        <f t="shared" si="1"/>
        <v>1108</v>
      </c>
      <c r="E49" s="306">
        <f t="shared" si="1"/>
        <v>1486</v>
      </c>
      <c r="F49" s="306">
        <f t="shared" si="1"/>
        <v>2928</v>
      </c>
      <c r="G49" s="306">
        <f t="shared" si="1"/>
        <v>1913</v>
      </c>
      <c r="H49" s="306">
        <f t="shared" si="1"/>
        <v>15354</v>
      </c>
      <c r="I49" s="306">
        <f t="shared" si="1"/>
        <v>2072</v>
      </c>
      <c r="J49" s="306">
        <f t="shared" si="1"/>
        <v>6104</v>
      </c>
      <c r="K49" s="306">
        <f t="shared" si="1"/>
        <v>1209</v>
      </c>
      <c r="L49" s="306">
        <f t="shared" si="1"/>
        <v>341</v>
      </c>
      <c r="M49" s="306">
        <f t="shared" si="1"/>
        <v>7188</v>
      </c>
    </row>
    <row r="50" spans="1:13" s="310" customFormat="1" ht="17.25" customHeight="1">
      <c r="A50" s="307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9" t="s">
        <v>571</v>
      </c>
    </row>
    <row r="51" spans="1:13" s="311" customFormat="1" ht="19.5" customHeight="1">
      <c r="A51" s="588" t="s">
        <v>572</v>
      </c>
      <c r="B51" s="588"/>
      <c r="C51" s="588"/>
      <c r="D51" s="588"/>
      <c r="E51" s="588"/>
      <c r="F51" s="588"/>
      <c r="G51" s="588"/>
      <c r="H51" s="588"/>
      <c r="I51" s="588"/>
      <c r="J51" s="588"/>
      <c r="K51" s="588"/>
      <c r="L51" s="588"/>
      <c r="M51" s="588"/>
    </row>
    <row r="52" spans="1:13" ht="15" customHeight="1" thickBot="1">
      <c r="A52" s="294"/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5" t="s">
        <v>24</v>
      </c>
    </row>
    <row r="53" spans="1:13" ht="15" customHeight="1">
      <c r="A53" s="297" t="s">
        <v>541</v>
      </c>
      <c r="B53" s="618" t="s">
        <v>573</v>
      </c>
      <c r="C53" s="640" t="s">
        <v>574</v>
      </c>
      <c r="D53" s="640" t="s">
        <v>575</v>
      </c>
      <c r="E53" s="640"/>
      <c r="F53" s="640"/>
      <c r="G53" s="605" t="s">
        <v>576</v>
      </c>
      <c r="H53" s="640" t="s">
        <v>577</v>
      </c>
      <c r="I53" s="640"/>
      <c r="J53" s="640"/>
      <c r="K53" s="640"/>
      <c r="L53" s="640"/>
      <c r="M53" s="606"/>
    </row>
    <row r="54" spans="1:13" ht="15.75" customHeight="1">
      <c r="A54" s="298" t="s">
        <v>554</v>
      </c>
      <c r="B54" s="619"/>
      <c r="C54" s="641"/>
      <c r="D54" s="312" t="s">
        <v>578</v>
      </c>
      <c r="E54" s="312" t="s">
        <v>579</v>
      </c>
      <c r="F54" s="312" t="s">
        <v>580</v>
      </c>
      <c r="G54" s="642"/>
      <c r="H54" s="312" t="s">
        <v>581</v>
      </c>
      <c r="I54" s="312" t="s">
        <v>582</v>
      </c>
      <c r="J54" s="312" t="s">
        <v>583</v>
      </c>
      <c r="K54" s="312" t="s">
        <v>584</v>
      </c>
      <c r="L54" s="313" t="s">
        <v>585</v>
      </c>
      <c r="M54" s="314" t="s">
        <v>844</v>
      </c>
    </row>
    <row r="55" spans="1:13" ht="15.75" customHeight="1">
      <c r="A55" s="299" t="s">
        <v>842</v>
      </c>
      <c r="B55" s="315">
        <v>7</v>
      </c>
      <c r="C55" s="315">
        <v>60</v>
      </c>
      <c r="D55" s="302">
        <v>0</v>
      </c>
      <c r="E55" s="315">
        <v>61</v>
      </c>
      <c r="F55" s="315">
        <v>20</v>
      </c>
      <c r="G55" s="316">
        <v>11</v>
      </c>
      <c r="H55" s="316">
        <v>54</v>
      </c>
      <c r="I55" s="316">
        <v>11</v>
      </c>
      <c r="J55" s="316">
        <v>98</v>
      </c>
      <c r="K55" s="316">
        <v>46</v>
      </c>
      <c r="L55" s="316">
        <v>68</v>
      </c>
      <c r="M55" s="316">
        <v>134</v>
      </c>
    </row>
    <row r="56" spans="1:13" ht="15.75" customHeight="1">
      <c r="A56" s="299" t="s">
        <v>843</v>
      </c>
      <c r="B56" s="315">
        <v>14</v>
      </c>
      <c r="C56" s="315">
        <v>58</v>
      </c>
      <c r="D56" s="302">
        <v>0</v>
      </c>
      <c r="E56" s="315">
        <v>33</v>
      </c>
      <c r="F56" s="315">
        <v>9</v>
      </c>
      <c r="G56" s="316">
        <v>13</v>
      </c>
      <c r="H56" s="316">
        <v>47</v>
      </c>
      <c r="I56" s="316">
        <v>25</v>
      </c>
      <c r="J56" s="316">
        <v>107</v>
      </c>
      <c r="K56" s="316">
        <v>34</v>
      </c>
      <c r="L56" s="316">
        <v>39</v>
      </c>
      <c r="M56" s="316">
        <v>158</v>
      </c>
    </row>
    <row r="57" spans="1:13" ht="15.75" customHeight="1">
      <c r="A57" s="299" t="s">
        <v>512</v>
      </c>
      <c r="B57" s="315">
        <v>16</v>
      </c>
      <c r="C57" s="315">
        <v>55</v>
      </c>
      <c r="D57" s="302">
        <v>0</v>
      </c>
      <c r="E57" s="315">
        <v>25</v>
      </c>
      <c r="F57" s="315">
        <v>2</v>
      </c>
      <c r="G57" s="316">
        <v>7</v>
      </c>
      <c r="H57" s="316">
        <v>43</v>
      </c>
      <c r="I57" s="316">
        <v>30</v>
      </c>
      <c r="J57" s="316">
        <v>97</v>
      </c>
      <c r="K57" s="316">
        <v>16</v>
      </c>
      <c r="L57" s="316">
        <v>42</v>
      </c>
      <c r="M57" s="316">
        <v>139</v>
      </c>
    </row>
    <row r="58" spans="1:13" ht="15.75" customHeight="1">
      <c r="A58" s="299" t="s">
        <v>515</v>
      </c>
      <c r="B58" s="315">
        <v>24</v>
      </c>
      <c r="C58" s="315">
        <v>67</v>
      </c>
      <c r="D58" s="302">
        <v>0</v>
      </c>
      <c r="E58" s="315">
        <v>263</v>
      </c>
      <c r="F58" s="315">
        <v>4</v>
      </c>
      <c r="G58" s="316">
        <v>6</v>
      </c>
      <c r="H58" s="316">
        <v>65</v>
      </c>
      <c r="I58" s="316">
        <v>24</v>
      </c>
      <c r="J58" s="316">
        <v>97</v>
      </c>
      <c r="K58" s="316">
        <v>23</v>
      </c>
      <c r="L58" s="316">
        <v>64</v>
      </c>
      <c r="M58" s="316">
        <v>236</v>
      </c>
    </row>
    <row r="59" spans="1:13" ht="15.75" customHeight="1">
      <c r="A59" s="299" t="s">
        <v>518</v>
      </c>
      <c r="B59" s="315">
        <v>12</v>
      </c>
      <c r="C59" s="315">
        <v>75</v>
      </c>
      <c r="D59" s="302">
        <v>0</v>
      </c>
      <c r="E59" s="315">
        <v>215</v>
      </c>
      <c r="F59" s="315">
        <v>16</v>
      </c>
      <c r="G59" s="302">
        <v>0</v>
      </c>
      <c r="H59" s="316">
        <v>130</v>
      </c>
      <c r="I59" s="316">
        <v>66</v>
      </c>
      <c r="J59" s="316">
        <v>200</v>
      </c>
      <c r="K59" s="316">
        <v>57</v>
      </c>
      <c r="L59" s="316">
        <v>135</v>
      </c>
      <c r="M59" s="316">
        <v>457</v>
      </c>
    </row>
    <row r="60" spans="1:13" ht="15.75" customHeight="1">
      <c r="A60" s="299" t="s">
        <v>523</v>
      </c>
      <c r="B60" s="315">
        <v>8</v>
      </c>
      <c r="C60" s="315">
        <v>77</v>
      </c>
      <c r="D60" s="302">
        <v>0</v>
      </c>
      <c r="E60" s="315">
        <v>47</v>
      </c>
      <c r="F60" s="315">
        <v>37</v>
      </c>
      <c r="G60" s="302">
        <v>1</v>
      </c>
      <c r="H60" s="316">
        <v>87</v>
      </c>
      <c r="I60" s="316">
        <v>32</v>
      </c>
      <c r="J60" s="316">
        <v>141</v>
      </c>
      <c r="K60" s="316">
        <v>44</v>
      </c>
      <c r="L60" s="316">
        <v>75</v>
      </c>
      <c r="M60" s="316">
        <v>214</v>
      </c>
    </row>
    <row r="61" spans="1:13" ht="15.75" customHeight="1">
      <c r="A61" s="299" t="s">
        <v>529</v>
      </c>
      <c r="B61" s="315">
        <v>16</v>
      </c>
      <c r="C61" s="315">
        <v>71</v>
      </c>
      <c r="D61" s="302">
        <v>0</v>
      </c>
      <c r="E61" s="315">
        <v>55</v>
      </c>
      <c r="F61" s="315">
        <v>41</v>
      </c>
      <c r="G61" s="316">
        <v>13</v>
      </c>
      <c r="H61" s="316">
        <v>88</v>
      </c>
      <c r="I61" s="316">
        <v>39</v>
      </c>
      <c r="J61" s="316">
        <v>169</v>
      </c>
      <c r="K61" s="316">
        <v>59</v>
      </c>
      <c r="L61" s="316">
        <v>84</v>
      </c>
      <c r="M61" s="316">
        <v>234</v>
      </c>
    </row>
    <row r="62" spans="1:13" ht="15.75" customHeight="1">
      <c r="A62" s="299" t="s">
        <v>507</v>
      </c>
      <c r="B62" s="315">
        <v>28</v>
      </c>
      <c r="C62" s="315">
        <v>112</v>
      </c>
      <c r="D62" s="302">
        <v>0</v>
      </c>
      <c r="E62" s="315">
        <v>64</v>
      </c>
      <c r="F62" s="315">
        <v>19</v>
      </c>
      <c r="G62" s="316">
        <v>16</v>
      </c>
      <c r="H62" s="316">
        <v>113</v>
      </c>
      <c r="I62" s="316">
        <v>35</v>
      </c>
      <c r="J62" s="316">
        <v>196</v>
      </c>
      <c r="K62" s="316">
        <v>62</v>
      </c>
      <c r="L62" s="316">
        <v>78</v>
      </c>
      <c r="M62" s="316">
        <v>268</v>
      </c>
    </row>
    <row r="63" spans="1:13" ht="15.75" customHeight="1">
      <c r="A63" s="299" t="s">
        <v>510</v>
      </c>
      <c r="B63" s="315">
        <v>20</v>
      </c>
      <c r="C63" s="315">
        <v>80</v>
      </c>
      <c r="D63" s="302">
        <v>0</v>
      </c>
      <c r="E63" s="315">
        <v>51</v>
      </c>
      <c r="F63" s="315">
        <v>17</v>
      </c>
      <c r="G63" s="316">
        <v>12</v>
      </c>
      <c r="H63" s="316">
        <v>61</v>
      </c>
      <c r="I63" s="316">
        <v>59</v>
      </c>
      <c r="J63" s="316">
        <v>177</v>
      </c>
      <c r="K63" s="316">
        <v>24</v>
      </c>
      <c r="L63" s="316">
        <v>58</v>
      </c>
      <c r="M63" s="316">
        <v>202</v>
      </c>
    </row>
    <row r="64" spans="1:13" ht="15.75" customHeight="1">
      <c r="A64" s="299" t="s">
        <v>513</v>
      </c>
      <c r="B64" s="315">
        <v>13</v>
      </c>
      <c r="C64" s="315">
        <v>74</v>
      </c>
      <c r="D64" s="302">
        <v>0</v>
      </c>
      <c r="E64" s="315">
        <v>41</v>
      </c>
      <c r="F64" s="315">
        <v>10</v>
      </c>
      <c r="G64" s="315">
        <v>12</v>
      </c>
      <c r="H64" s="315">
        <v>65</v>
      </c>
      <c r="I64" s="315">
        <v>17</v>
      </c>
      <c r="J64" s="315">
        <v>109</v>
      </c>
      <c r="K64" s="315">
        <v>22</v>
      </c>
      <c r="L64" s="315">
        <v>39</v>
      </c>
      <c r="M64" s="315">
        <v>140</v>
      </c>
    </row>
    <row r="65" spans="1:13" ht="15.75" customHeight="1">
      <c r="A65" s="299" t="s">
        <v>516</v>
      </c>
      <c r="B65" s="315">
        <v>19</v>
      </c>
      <c r="C65" s="315">
        <v>71</v>
      </c>
      <c r="D65" s="302">
        <v>0</v>
      </c>
      <c r="E65" s="315">
        <v>37</v>
      </c>
      <c r="F65" s="315">
        <v>6</v>
      </c>
      <c r="G65" s="316">
        <v>17</v>
      </c>
      <c r="H65" s="316">
        <v>24</v>
      </c>
      <c r="I65" s="316">
        <v>16</v>
      </c>
      <c r="J65" s="316">
        <v>64</v>
      </c>
      <c r="K65" s="316">
        <v>15</v>
      </c>
      <c r="L65" s="316">
        <v>23</v>
      </c>
      <c r="M65" s="316">
        <v>99</v>
      </c>
    </row>
    <row r="66" spans="1:13" ht="15.75" customHeight="1">
      <c r="A66" s="299" t="s">
        <v>519</v>
      </c>
      <c r="B66" s="315">
        <v>30</v>
      </c>
      <c r="C66" s="315">
        <v>83</v>
      </c>
      <c r="D66" s="302">
        <v>0</v>
      </c>
      <c r="E66" s="315">
        <v>27</v>
      </c>
      <c r="F66" s="315">
        <v>4</v>
      </c>
      <c r="G66" s="316">
        <v>8</v>
      </c>
      <c r="H66" s="316">
        <v>24</v>
      </c>
      <c r="I66" s="316">
        <v>16</v>
      </c>
      <c r="J66" s="316">
        <v>45</v>
      </c>
      <c r="K66" s="316">
        <v>11</v>
      </c>
      <c r="L66" s="316">
        <v>13</v>
      </c>
      <c r="M66" s="316">
        <v>62</v>
      </c>
    </row>
    <row r="67" spans="1:13" ht="15.75" customHeight="1">
      <c r="A67" s="299" t="s">
        <v>524</v>
      </c>
      <c r="B67" s="315">
        <v>43</v>
      </c>
      <c r="C67" s="315">
        <v>165</v>
      </c>
      <c r="D67" s="302">
        <v>0</v>
      </c>
      <c r="E67" s="315">
        <v>16</v>
      </c>
      <c r="F67" s="315">
        <v>6</v>
      </c>
      <c r="G67" s="302">
        <v>3</v>
      </c>
      <c r="H67" s="316">
        <v>25</v>
      </c>
      <c r="I67" s="316">
        <v>12</v>
      </c>
      <c r="J67" s="316">
        <v>39</v>
      </c>
      <c r="K67" s="316">
        <v>13</v>
      </c>
      <c r="L67" s="316">
        <v>15</v>
      </c>
      <c r="M67" s="316">
        <v>40</v>
      </c>
    </row>
    <row r="68" spans="1:13" ht="15.75" customHeight="1">
      <c r="A68" s="299" t="s">
        <v>530</v>
      </c>
      <c r="B68" s="315">
        <v>29</v>
      </c>
      <c r="C68" s="315">
        <v>127</v>
      </c>
      <c r="D68" s="302">
        <v>0</v>
      </c>
      <c r="E68" s="302">
        <v>0</v>
      </c>
      <c r="F68" s="315">
        <v>5</v>
      </c>
      <c r="G68" s="302">
        <v>0</v>
      </c>
      <c r="H68" s="316">
        <v>32</v>
      </c>
      <c r="I68" s="316">
        <v>14</v>
      </c>
      <c r="J68" s="316">
        <v>41</v>
      </c>
      <c r="K68" s="316">
        <v>5</v>
      </c>
      <c r="L68" s="316">
        <v>6</v>
      </c>
      <c r="M68" s="316">
        <v>27</v>
      </c>
    </row>
    <row r="69" spans="1:13" ht="15.75" customHeight="1">
      <c r="A69" s="299" t="s">
        <v>508</v>
      </c>
      <c r="B69" s="315">
        <v>17</v>
      </c>
      <c r="C69" s="315">
        <v>86</v>
      </c>
      <c r="D69" s="302">
        <v>0</v>
      </c>
      <c r="E69" s="302">
        <v>0</v>
      </c>
      <c r="F69" s="315">
        <v>2</v>
      </c>
      <c r="G69" s="302">
        <v>0</v>
      </c>
      <c r="H69" s="316">
        <v>20</v>
      </c>
      <c r="I69" s="316">
        <v>14</v>
      </c>
      <c r="J69" s="316">
        <v>28</v>
      </c>
      <c r="K69" s="316">
        <v>4</v>
      </c>
      <c r="L69" s="316">
        <v>10</v>
      </c>
      <c r="M69" s="316">
        <v>19</v>
      </c>
    </row>
    <row r="70" spans="1:13" ht="15.75" customHeight="1">
      <c r="A70" s="299" t="s">
        <v>511</v>
      </c>
      <c r="B70" s="315">
        <v>23</v>
      </c>
      <c r="C70" s="315">
        <v>69</v>
      </c>
      <c r="D70" s="302">
        <v>0</v>
      </c>
      <c r="E70" s="302">
        <v>1</v>
      </c>
      <c r="F70" s="315">
        <v>4</v>
      </c>
      <c r="G70" s="302">
        <v>0</v>
      </c>
      <c r="H70" s="316">
        <v>9</v>
      </c>
      <c r="I70" s="316">
        <v>8</v>
      </c>
      <c r="J70" s="316">
        <v>28</v>
      </c>
      <c r="K70" s="316">
        <v>3</v>
      </c>
      <c r="L70" s="316">
        <v>17</v>
      </c>
      <c r="M70" s="316">
        <v>14</v>
      </c>
    </row>
    <row r="71" spans="1:13" ht="15.75" customHeight="1">
      <c r="A71" s="299" t="s">
        <v>514</v>
      </c>
      <c r="B71" s="315">
        <v>12</v>
      </c>
      <c r="C71" s="315">
        <v>56</v>
      </c>
      <c r="D71" s="302">
        <v>0</v>
      </c>
      <c r="E71" s="302">
        <v>0</v>
      </c>
      <c r="F71" s="315">
        <v>2</v>
      </c>
      <c r="G71" s="302">
        <v>0</v>
      </c>
      <c r="H71" s="316">
        <v>6</v>
      </c>
      <c r="I71" s="316">
        <v>5</v>
      </c>
      <c r="J71" s="316">
        <v>14</v>
      </c>
      <c r="K71" s="316">
        <v>3</v>
      </c>
      <c r="L71" s="316">
        <v>7</v>
      </c>
      <c r="M71" s="316">
        <v>12</v>
      </c>
    </row>
    <row r="72" spans="1:13" ht="15.75" customHeight="1">
      <c r="A72" s="299" t="s">
        <v>517</v>
      </c>
      <c r="B72" s="315">
        <v>12</v>
      </c>
      <c r="C72" s="315">
        <v>43</v>
      </c>
      <c r="D72" s="302">
        <v>0</v>
      </c>
      <c r="E72" s="302">
        <v>0</v>
      </c>
      <c r="F72" s="302">
        <v>3</v>
      </c>
      <c r="G72" s="302">
        <v>0</v>
      </c>
      <c r="H72" s="316">
        <v>4</v>
      </c>
      <c r="I72" s="316">
        <v>5</v>
      </c>
      <c r="J72" s="316">
        <v>7</v>
      </c>
      <c r="K72" s="302">
        <v>4</v>
      </c>
      <c r="L72" s="316">
        <v>3</v>
      </c>
      <c r="M72" s="316">
        <v>8</v>
      </c>
    </row>
    <row r="73" spans="1:13" ht="15.75" customHeight="1">
      <c r="A73" s="299" t="s">
        <v>557</v>
      </c>
      <c r="B73" s="315">
        <v>5</v>
      </c>
      <c r="C73" s="315">
        <v>20</v>
      </c>
      <c r="D73" s="302">
        <v>0</v>
      </c>
      <c r="E73" s="302">
        <v>0</v>
      </c>
      <c r="F73" s="302">
        <v>0</v>
      </c>
      <c r="G73" s="302">
        <v>0</v>
      </c>
      <c r="H73" s="316">
        <v>2</v>
      </c>
      <c r="I73" s="316">
        <v>2</v>
      </c>
      <c r="J73" s="316">
        <v>3</v>
      </c>
      <c r="K73" s="302">
        <v>0</v>
      </c>
      <c r="L73" s="316">
        <v>3</v>
      </c>
      <c r="M73" s="316">
        <v>2</v>
      </c>
    </row>
    <row r="74" spans="1:13" ht="15.75" customHeight="1">
      <c r="A74" s="299" t="s">
        <v>558</v>
      </c>
      <c r="B74" s="302">
        <v>0</v>
      </c>
      <c r="C74" s="315">
        <v>7</v>
      </c>
      <c r="D74" s="302">
        <v>0</v>
      </c>
      <c r="E74" s="302">
        <v>5</v>
      </c>
      <c r="F74" s="315">
        <v>3</v>
      </c>
      <c r="G74" s="302">
        <v>1</v>
      </c>
      <c r="H74" s="316">
        <v>24</v>
      </c>
      <c r="I74" s="316">
        <v>18</v>
      </c>
      <c r="J74" s="316">
        <v>45</v>
      </c>
      <c r="K74" s="302">
        <v>12</v>
      </c>
      <c r="L74" s="316">
        <v>14</v>
      </c>
      <c r="M74" s="316">
        <v>89</v>
      </c>
    </row>
    <row r="75" spans="1:13" ht="15.75" customHeight="1" thickBot="1">
      <c r="A75" s="303" t="s">
        <v>526</v>
      </c>
      <c r="B75" s="317">
        <f>SUM(B55:B74)</f>
        <v>348</v>
      </c>
      <c r="C75" s="317">
        <f aca="true" t="shared" si="2" ref="C75:M75">SUM(C55:C74)</f>
        <v>1456</v>
      </c>
      <c r="D75" s="317">
        <f t="shared" si="2"/>
        <v>0</v>
      </c>
      <c r="E75" s="317">
        <f t="shared" si="2"/>
        <v>941</v>
      </c>
      <c r="F75" s="317">
        <f t="shared" si="2"/>
        <v>210</v>
      </c>
      <c r="G75" s="317">
        <f t="shared" si="2"/>
        <v>120</v>
      </c>
      <c r="H75" s="317">
        <f t="shared" si="2"/>
        <v>923</v>
      </c>
      <c r="I75" s="317">
        <f t="shared" si="2"/>
        <v>448</v>
      </c>
      <c r="J75" s="317">
        <f t="shared" si="2"/>
        <v>1705</v>
      </c>
      <c r="K75" s="317">
        <f t="shared" si="2"/>
        <v>457</v>
      </c>
      <c r="L75" s="317">
        <f t="shared" si="2"/>
        <v>793</v>
      </c>
      <c r="M75" s="317">
        <f t="shared" si="2"/>
        <v>2554</v>
      </c>
    </row>
    <row r="76" spans="1:13" ht="30" customHeight="1" thickBot="1">
      <c r="A76" s="305"/>
      <c r="B76" s="294"/>
      <c r="C76" s="294"/>
      <c r="D76" s="294"/>
      <c r="E76" s="294"/>
      <c r="F76" s="294"/>
      <c r="G76" s="294"/>
      <c r="H76" s="305"/>
      <c r="I76" s="305"/>
      <c r="J76" s="305"/>
      <c r="K76" s="305"/>
      <c r="L76" s="305"/>
      <c r="M76" s="305"/>
    </row>
    <row r="77" spans="1:13" ht="15" customHeight="1">
      <c r="A77" s="297" t="s">
        <v>541</v>
      </c>
      <c r="B77" s="643" t="s">
        <v>586</v>
      </c>
      <c r="C77" s="624"/>
      <c r="D77" s="624" t="s">
        <v>587</v>
      </c>
      <c r="E77" s="624"/>
      <c r="F77" s="624" t="s">
        <v>588</v>
      </c>
      <c r="G77" s="624"/>
      <c r="H77" s="624"/>
      <c r="I77" s="624" t="s">
        <v>589</v>
      </c>
      <c r="J77" s="624"/>
      <c r="K77" s="624"/>
      <c r="L77" s="635" t="s">
        <v>590</v>
      </c>
      <c r="M77" s="606" t="s">
        <v>591</v>
      </c>
    </row>
    <row r="78" spans="1:13" ht="15.75" customHeight="1">
      <c r="A78" s="298" t="s">
        <v>554</v>
      </c>
      <c r="B78" s="318" t="s">
        <v>592</v>
      </c>
      <c r="C78" s="313" t="s">
        <v>593</v>
      </c>
      <c r="D78" s="313" t="s">
        <v>594</v>
      </c>
      <c r="E78" s="313" t="s">
        <v>595</v>
      </c>
      <c r="F78" s="313" t="s">
        <v>596</v>
      </c>
      <c r="G78" s="313" t="s">
        <v>597</v>
      </c>
      <c r="H78" s="313" t="s">
        <v>592</v>
      </c>
      <c r="I78" s="313" t="s">
        <v>598</v>
      </c>
      <c r="J78" s="313" t="s">
        <v>582</v>
      </c>
      <c r="K78" s="313" t="s">
        <v>599</v>
      </c>
      <c r="L78" s="636"/>
      <c r="M78" s="607"/>
    </row>
    <row r="79" spans="1:13" ht="15.75" customHeight="1">
      <c r="A79" s="299" t="s">
        <v>842</v>
      </c>
      <c r="B79" s="316">
        <v>124</v>
      </c>
      <c r="C79" s="316">
        <v>104</v>
      </c>
      <c r="D79" s="316">
        <v>103</v>
      </c>
      <c r="E79" s="302">
        <v>0</v>
      </c>
      <c r="F79" s="316">
        <v>20</v>
      </c>
      <c r="G79" s="316">
        <v>15</v>
      </c>
      <c r="H79" s="302">
        <v>0</v>
      </c>
      <c r="I79" s="316">
        <v>73</v>
      </c>
      <c r="J79" s="316">
        <v>111</v>
      </c>
      <c r="K79" s="316">
        <v>83</v>
      </c>
      <c r="L79" s="302">
        <v>0</v>
      </c>
      <c r="M79" s="316">
        <v>52</v>
      </c>
    </row>
    <row r="80" spans="1:13" ht="15.75" customHeight="1">
      <c r="A80" s="299" t="s">
        <v>843</v>
      </c>
      <c r="B80" s="316">
        <v>132</v>
      </c>
      <c r="C80" s="316">
        <v>88</v>
      </c>
      <c r="D80" s="316">
        <v>134</v>
      </c>
      <c r="E80" s="302">
        <v>0</v>
      </c>
      <c r="F80" s="316">
        <v>9</v>
      </c>
      <c r="G80" s="316">
        <v>7</v>
      </c>
      <c r="H80" s="316">
        <v>1</v>
      </c>
      <c r="I80" s="316">
        <v>10</v>
      </c>
      <c r="J80" s="316">
        <v>101</v>
      </c>
      <c r="K80" s="316">
        <v>68</v>
      </c>
      <c r="L80" s="302">
        <v>0</v>
      </c>
      <c r="M80" s="316">
        <v>60</v>
      </c>
    </row>
    <row r="81" spans="1:13" ht="15.75" customHeight="1">
      <c r="A81" s="299" t="s">
        <v>512</v>
      </c>
      <c r="B81" s="316">
        <v>137</v>
      </c>
      <c r="C81" s="316">
        <v>100</v>
      </c>
      <c r="D81" s="316">
        <v>112</v>
      </c>
      <c r="E81" s="302">
        <v>0</v>
      </c>
      <c r="F81" s="316">
        <v>8</v>
      </c>
      <c r="G81" s="316">
        <v>9</v>
      </c>
      <c r="H81" s="316">
        <v>2</v>
      </c>
      <c r="I81" s="316">
        <v>5</v>
      </c>
      <c r="J81" s="316">
        <v>38</v>
      </c>
      <c r="K81" s="316">
        <v>41</v>
      </c>
      <c r="L81" s="302">
        <v>0</v>
      </c>
      <c r="M81" s="316">
        <v>48</v>
      </c>
    </row>
    <row r="82" spans="1:13" ht="15.75" customHeight="1">
      <c r="A82" s="299" t="s">
        <v>515</v>
      </c>
      <c r="B82" s="316">
        <v>182</v>
      </c>
      <c r="C82" s="316">
        <v>137</v>
      </c>
      <c r="D82" s="316">
        <v>39</v>
      </c>
      <c r="E82" s="302">
        <v>0</v>
      </c>
      <c r="F82" s="316">
        <v>342</v>
      </c>
      <c r="G82" s="316">
        <v>300</v>
      </c>
      <c r="H82" s="316">
        <v>66</v>
      </c>
      <c r="I82" s="316">
        <v>2</v>
      </c>
      <c r="J82" s="316">
        <v>22</v>
      </c>
      <c r="K82" s="316">
        <v>16</v>
      </c>
      <c r="L82" s="302">
        <v>0</v>
      </c>
      <c r="M82" s="316">
        <v>71</v>
      </c>
    </row>
    <row r="83" spans="1:13" ht="15.75" customHeight="1">
      <c r="A83" s="299" t="s">
        <v>518</v>
      </c>
      <c r="B83" s="316">
        <v>343</v>
      </c>
      <c r="C83" s="316">
        <v>176</v>
      </c>
      <c r="D83" s="316">
        <v>24</v>
      </c>
      <c r="E83" s="302">
        <v>0</v>
      </c>
      <c r="F83" s="316">
        <v>590</v>
      </c>
      <c r="G83" s="316">
        <v>823</v>
      </c>
      <c r="H83" s="316">
        <v>184</v>
      </c>
      <c r="I83" s="316">
        <v>43</v>
      </c>
      <c r="J83" s="316">
        <v>45</v>
      </c>
      <c r="K83" s="316">
        <v>20</v>
      </c>
      <c r="L83" s="302">
        <v>0</v>
      </c>
      <c r="M83" s="316">
        <v>115</v>
      </c>
    </row>
    <row r="84" spans="1:13" ht="15.75" customHeight="1">
      <c r="A84" s="299" t="s">
        <v>523</v>
      </c>
      <c r="B84" s="316">
        <v>199</v>
      </c>
      <c r="C84" s="316">
        <v>125</v>
      </c>
      <c r="D84" s="316">
        <v>33</v>
      </c>
      <c r="E84" s="302">
        <v>0</v>
      </c>
      <c r="F84" s="316">
        <v>73</v>
      </c>
      <c r="G84" s="316">
        <v>104</v>
      </c>
      <c r="H84" s="316">
        <v>28</v>
      </c>
      <c r="I84" s="316">
        <v>112</v>
      </c>
      <c r="J84" s="316">
        <v>101</v>
      </c>
      <c r="K84" s="316">
        <v>44</v>
      </c>
      <c r="L84" s="302">
        <v>0</v>
      </c>
      <c r="M84" s="316">
        <v>95</v>
      </c>
    </row>
    <row r="85" spans="1:13" ht="15.75" customHeight="1">
      <c r="A85" s="299" t="s">
        <v>529</v>
      </c>
      <c r="B85" s="316">
        <v>167</v>
      </c>
      <c r="C85" s="316">
        <v>134</v>
      </c>
      <c r="D85" s="316">
        <v>106</v>
      </c>
      <c r="E85" s="302">
        <v>0</v>
      </c>
      <c r="F85" s="316">
        <v>50</v>
      </c>
      <c r="G85" s="316">
        <v>54</v>
      </c>
      <c r="H85" s="316">
        <v>13</v>
      </c>
      <c r="I85" s="316">
        <v>107</v>
      </c>
      <c r="J85" s="316">
        <v>145</v>
      </c>
      <c r="K85" s="316">
        <v>94</v>
      </c>
      <c r="L85" s="302">
        <v>0</v>
      </c>
      <c r="M85" s="316">
        <v>80</v>
      </c>
    </row>
    <row r="86" spans="1:13" ht="15.75" customHeight="1">
      <c r="A86" s="299" t="s">
        <v>507</v>
      </c>
      <c r="B86" s="316">
        <v>185</v>
      </c>
      <c r="C86" s="316">
        <v>144</v>
      </c>
      <c r="D86" s="316">
        <v>153</v>
      </c>
      <c r="E86" s="302">
        <v>0</v>
      </c>
      <c r="F86" s="316">
        <v>29</v>
      </c>
      <c r="G86" s="316">
        <v>44</v>
      </c>
      <c r="H86" s="316">
        <v>6</v>
      </c>
      <c r="I86" s="316">
        <v>75</v>
      </c>
      <c r="J86" s="316">
        <v>163</v>
      </c>
      <c r="K86" s="316">
        <v>104</v>
      </c>
      <c r="L86" s="302">
        <v>0</v>
      </c>
      <c r="M86" s="316">
        <v>89</v>
      </c>
    </row>
    <row r="87" spans="1:13" ht="15.75" customHeight="1">
      <c r="A87" s="299" t="s">
        <v>510</v>
      </c>
      <c r="B87" s="316">
        <v>188</v>
      </c>
      <c r="C87" s="316">
        <v>117</v>
      </c>
      <c r="D87" s="316">
        <v>110</v>
      </c>
      <c r="E87" s="302">
        <v>0</v>
      </c>
      <c r="F87" s="316">
        <v>29</v>
      </c>
      <c r="G87" s="316">
        <v>40</v>
      </c>
      <c r="H87" s="316">
        <v>6</v>
      </c>
      <c r="I87" s="316">
        <v>31</v>
      </c>
      <c r="J87" s="316">
        <v>96</v>
      </c>
      <c r="K87" s="316">
        <v>81</v>
      </c>
      <c r="L87" s="302">
        <v>0</v>
      </c>
      <c r="M87" s="316">
        <v>72</v>
      </c>
    </row>
    <row r="88" spans="1:13" ht="15.75" customHeight="1">
      <c r="A88" s="299" t="s">
        <v>513</v>
      </c>
      <c r="B88" s="315">
        <v>111</v>
      </c>
      <c r="C88" s="315">
        <v>85</v>
      </c>
      <c r="D88" s="315">
        <v>53</v>
      </c>
      <c r="E88" s="302">
        <v>0</v>
      </c>
      <c r="F88" s="315">
        <v>30</v>
      </c>
      <c r="G88" s="315">
        <v>31</v>
      </c>
      <c r="H88" s="315">
        <v>7</v>
      </c>
      <c r="I88" s="315">
        <v>22</v>
      </c>
      <c r="J88" s="315">
        <v>50</v>
      </c>
      <c r="K88" s="315">
        <v>25</v>
      </c>
      <c r="L88" s="302">
        <v>0</v>
      </c>
      <c r="M88" s="315">
        <v>68</v>
      </c>
    </row>
    <row r="89" spans="1:13" ht="15.75" customHeight="1">
      <c r="A89" s="299" t="s">
        <v>516</v>
      </c>
      <c r="B89" s="316">
        <v>62</v>
      </c>
      <c r="C89" s="316">
        <v>39</v>
      </c>
      <c r="D89" s="316">
        <v>29</v>
      </c>
      <c r="E89" s="302">
        <v>0</v>
      </c>
      <c r="F89" s="316">
        <v>22</v>
      </c>
      <c r="G89" s="316">
        <v>28</v>
      </c>
      <c r="H89" s="316">
        <v>8</v>
      </c>
      <c r="I89" s="316">
        <v>13</v>
      </c>
      <c r="J89" s="316">
        <v>27</v>
      </c>
      <c r="K89" s="316">
        <v>25</v>
      </c>
      <c r="L89" s="302">
        <v>0</v>
      </c>
      <c r="M89" s="316">
        <v>47</v>
      </c>
    </row>
    <row r="90" spans="1:13" ht="15.75" customHeight="1">
      <c r="A90" s="299" t="s">
        <v>519</v>
      </c>
      <c r="B90" s="316">
        <v>53</v>
      </c>
      <c r="C90" s="316">
        <v>27</v>
      </c>
      <c r="D90" s="316">
        <v>56</v>
      </c>
      <c r="E90" s="302">
        <v>0</v>
      </c>
      <c r="F90" s="316">
        <v>16</v>
      </c>
      <c r="G90" s="316">
        <v>17</v>
      </c>
      <c r="H90" s="316">
        <v>8</v>
      </c>
      <c r="I90" s="316">
        <v>8</v>
      </c>
      <c r="J90" s="316">
        <v>17</v>
      </c>
      <c r="K90" s="316">
        <v>16</v>
      </c>
      <c r="L90" s="302">
        <v>0</v>
      </c>
      <c r="M90" s="316">
        <v>48</v>
      </c>
    </row>
    <row r="91" spans="1:13" ht="15.75" customHeight="1">
      <c r="A91" s="299" t="s">
        <v>524</v>
      </c>
      <c r="B91" s="316">
        <v>42</v>
      </c>
      <c r="C91" s="316">
        <v>21</v>
      </c>
      <c r="D91" s="316">
        <v>37</v>
      </c>
      <c r="E91" s="302">
        <v>0</v>
      </c>
      <c r="F91" s="316">
        <v>26</v>
      </c>
      <c r="G91" s="316">
        <v>21</v>
      </c>
      <c r="H91" s="316">
        <v>7</v>
      </c>
      <c r="I91" s="316">
        <v>5</v>
      </c>
      <c r="J91" s="316">
        <v>35</v>
      </c>
      <c r="K91" s="316">
        <v>14</v>
      </c>
      <c r="L91" s="302">
        <v>0</v>
      </c>
      <c r="M91" s="316">
        <v>64</v>
      </c>
    </row>
    <row r="92" spans="1:13" ht="15.75" customHeight="1">
      <c r="A92" s="299" t="s">
        <v>530</v>
      </c>
      <c r="B92" s="316">
        <v>14</v>
      </c>
      <c r="C92" s="316">
        <v>18</v>
      </c>
      <c r="D92" s="316">
        <v>33</v>
      </c>
      <c r="E92" s="302">
        <v>0</v>
      </c>
      <c r="F92" s="316">
        <v>15</v>
      </c>
      <c r="G92" s="316">
        <v>20</v>
      </c>
      <c r="H92" s="316">
        <v>6</v>
      </c>
      <c r="I92" s="316">
        <v>4</v>
      </c>
      <c r="J92" s="316">
        <v>16</v>
      </c>
      <c r="K92" s="316">
        <v>16</v>
      </c>
      <c r="L92" s="302">
        <v>0</v>
      </c>
      <c r="M92" s="316">
        <v>58</v>
      </c>
    </row>
    <row r="93" spans="1:13" ht="15.75" customHeight="1">
      <c r="A93" s="299" t="s">
        <v>508</v>
      </c>
      <c r="B93" s="316">
        <v>16</v>
      </c>
      <c r="C93" s="316">
        <v>11</v>
      </c>
      <c r="D93" s="316">
        <v>13</v>
      </c>
      <c r="E93" s="302">
        <v>0</v>
      </c>
      <c r="F93" s="316">
        <v>8</v>
      </c>
      <c r="G93" s="316">
        <v>11</v>
      </c>
      <c r="H93" s="316">
        <v>1</v>
      </c>
      <c r="I93" s="316">
        <v>2</v>
      </c>
      <c r="J93" s="316">
        <v>13</v>
      </c>
      <c r="K93" s="316">
        <v>7</v>
      </c>
      <c r="L93" s="302">
        <v>0</v>
      </c>
      <c r="M93" s="316">
        <v>35</v>
      </c>
    </row>
    <row r="94" spans="1:13" ht="15.75" customHeight="1">
      <c r="A94" s="299" t="s">
        <v>511</v>
      </c>
      <c r="B94" s="316">
        <v>15</v>
      </c>
      <c r="C94" s="316">
        <v>6</v>
      </c>
      <c r="D94" s="316">
        <v>12</v>
      </c>
      <c r="E94" s="302">
        <v>0</v>
      </c>
      <c r="F94" s="316">
        <v>11</v>
      </c>
      <c r="G94" s="316">
        <v>12</v>
      </c>
      <c r="H94" s="316">
        <v>4</v>
      </c>
      <c r="I94" s="302">
        <v>0</v>
      </c>
      <c r="J94" s="316">
        <v>4</v>
      </c>
      <c r="K94" s="316">
        <v>6</v>
      </c>
      <c r="L94" s="302">
        <v>0</v>
      </c>
      <c r="M94" s="316">
        <v>41</v>
      </c>
    </row>
    <row r="95" spans="1:13" ht="15.75" customHeight="1">
      <c r="A95" s="299" t="s">
        <v>514</v>
      </c>
      <c r="B95" s="316">
        <v>5</v>
      </c>
      <c r="C95" s="316">
        <v>4</v>
      </c>
      <c r="D95" s="316">
        <v>9</v>
      </c>
      <c r="E95" s="302">
        <v>0</v>
      </c>
      <c r="F95" s="316">
        <v>8</v>
      </c>
      <c r="G95" s="316">
        <v>10</v>
      </c>
      <c r="H95" s="316">
        <v>4</v>
      </c>
      <c r="I95" s="302">
        <v>0</v>
      </c>
      <c r="J95" s="316">
        <v>4</v>
      </c>
      <c r="K95" s="316">
        <v>1</v>
      </c>
      <c r="L95" s="302">
        <v>0</v>
      </c>
      <c r="M95" s="316">
        <v>25</v>
      </c>
    </row>
    <row r="96" spans="1:13" ht="15.75" customHeight="1">
      <c r="A96" s="299" t="s">
        <v>517</v>
      </c>
      <c r="B96" s="316">
        <v>1</v>
      </c>
      <c r="C96" s="316">
        <v>2</v>
      </c>
      <c r="D96" s="302">
        <v>0</v>
      </c>
      <c r="E96" s="302">
        <v>0</v>
      </c>
      <c r="F96" s="316">
        <v>5</v>
      </c>
      <c r="G96" s="316">
        <v>8</v>
      </c>
      <c r="H96" s="316">
        <v>1</v>
      </c>
      <c r="I96" s="302">
        <v>0</v>
      </c>
      <c r="J96" s="302">
        <v>0</v>
      </c>
      <c r="K96" s="316">
        <v>1</v>
      </c>
      <c r="L96" s="302">
        <v>0</v>
      </c>
      <c r="M96" s="316">
        <v>8</v>
      </c>
    </row>
    <row r="97" spans="1:13" ht="15.75" customHeight="1">
      <c r="A97" s="299" t="s">
        <v>557</v>
      </c>
      <c r="B97" s="302">
        <v>0</v>
      </c>
      <c r="C97" s="316">
        <v>1</v>
      </c>
      <c r="D97" s="316">
        <v>1</v>
      </c>
      <c r="E97" s="302">
        <v>0</v>
      </c>
      <c r="F97" s="316">
        <v>2</v>
      </c>
      <c r="G97" s="302">
        <v>0</v>
      </c>
      <c r="H97" s="316">
        <v>1</v>
      </c>
      <c r="I97" s="302">
        <v>0</v>
      </c>
      <c r="J97" s="316">
        <v>1</v>
      </c>
      <c r="K97" s="316">
        <v>2</v>
      </c>
      <c r="L97" s="302">
        <v>0</v>
      </c>
      <c r="M97" s="316">
        <v>5</v>
      </c>
    </row>
    <row r="98" spans="1:13" ht="15.75" customHeight="1">
      <c r="A98" s="299" t="s">
        <v>558</v>
      </c>
      <c r="B98" s="316">
        <v>83</v>
      </c>
      <c r="C98" s="316">
        <v>31</v>
      </c>
      <c r="D98" s="302">
        <v>0</v>
      </c>
      <c r="E98" s="302">
        <v>0</v>
      </c>
      <c r="F98" s="316">
        <v>100</v>
      </c>
      <c r="G98" s="316">
        <v>62</v>
      </c>
      <c r="H98" s="316">
        <v>15</v>
      </c>
      <c r="I98" s="316">
        <v>20</v>
      </c>
      <c r="J98" s="316">
        <v>18</v>
      </c>
      <c r="K98" s="316">
        <v>7</v>
      </c>
      <c r="L98" s="302">
        <v>0</v>
      </c>
      <c r="M98" s="316">
        <v>11</v>
      </c>
    </row>
    <row r="99" spans="1:13" ht="19.5" customHeight="1" thickBot="1">
      <c r="A99" s="303" t="s">
        <v>526</v>
      </c>
      <c r="B99" s="317">
        <f>SUM(B79:B98)</f>
        <v>2059</v>
      </c>
      <c r="C99" s="317">
        <f aca="true" t="shared" si="3" ref="C99:M99">SUM(C79:C98)</f>
        <v>1370</v>
      </c>
      <c r="D99" s="317">
        <f t="shared" si="3"/>
        <v>1057</v>
      </c>
      <c r="E99" s="317">
        <f t="shared" si="3"/>
        <v>0</v>
      </c>
      <c r="F99" s="317">
        <f t="shared" si="3"/>
        <v>1393</v>
      </c>
      <c r="G99" s="317">
        <f t="shared" si="3"/>
        <v>1616</v>
      </c>
      <c r="H99" s="317">
        <f t="shared" si="3"/>
        <v>368</v>
      </c>
      <c r="I99" s="317">
        <f t="shared" si="3"/>
        <v>532</v>
      </c>
      <c r="J99" s="317">
        <f t="shared" si="3"/>
        <v>1007</v>
      </c>
      <c r="K99" s="317">
        <f t="shared" si="3"/>
        <v>671</v>
      </c>
      <c r="L99" s="317">
        <f t="shared" si="3"/>
        <v>0</v>
      </c>
      <c r="M99" s="317">
        <f t="shared" si="3"/>
        <v>1092</v>
      </c>
    </row>
    <row r="100" spans="1:13" s="310" customFormat="1" ht="17.25" customHeight="1">
      <c r="A100" s="307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9" t="s">
        <v>571</v>
      </c>
    </row>
    <row r="101" spans="1:13" s="292" customFormat="1" ht="19.5" customHeight="1">
      <c r="A101" s="588" t="s">
        <v>600</v>
      </c>
      <c r="B101" s="588"/>
      <c r="C101" s="588"/>
      <c r="D101" s="588"/>
      <c r="E101" s="588"/>
      <c r="F101" s="588"/>
      <c r="G101" s="588"/>
      <c r="H101" s="588"/>
      <c r="I101" s="588"/>
      <c r="J101" s="588"/>
      <c r="K101" s="588"/>
      <c r="L101" s="588"/>
      <c r="M101" s="588"/>
    </row>
    <row r="102" spans="1:10" ht="15" customHeight="1" thickBot="1">
      <c r="A102" s="319"/>
      <c r="B102" s="294"/>
      <c r="C102" s="294"/>
      <c r="D102" s="294"/>
      <c r="E102" s="294"/>
      <c r="F102" s="294"/>
      <c r="G102" s="294"/>
      <c r="H102" s="294"/>
      <c r="I102" s="294"/>
      <c r="J102" s="295" t="s">
        <v>24</v>
      </c>
    </row>
    <row r="103" spans="1:13" ht="15" customHeight="1">
      <c r="A103" s="297" t="s">
        <v>541</v>
      </c>
      <c r="B103" s="632" t="s">
        <v>601</v>
      </c>
      <c r="C103" s="605"/>
      <c r="D103" s="605"/>
      <c r="E103" s="605"/>
      <c r="F103" s="605"/>
      <c r="G103" s="605"/>
      <c r="H103" s="605" t="s">
        <v>602</v>
      </c>
      <c r="I103" s="605"/>
      <c r="J103" s="637" t="s">
        <v>603</v>
      </c>
      <c r="K103" s="639"/>
      <c r="L103" s="321"/>
      <c r="M103" s="322"/>
    </row>
    <row r="104" spans="1:13" ht="15.75" customHeight="1">
      <c r="A104" s="298" t="s">
        <v>554</v>
      </c>
      <c r="B104" s="318" t="s">
        <v>581</v>
      </c>
      <c r="C104" s="313" t="s">
        <v>582</v>
      </c>
      <c r="D104" s="313" t="s">
        <v>604</v>
      </c>
      <c r="E104" s="313" t="s">
        <v>605</v>
      </c>
      <c r="F104" s="313" t="s">
        <v>606</v>
      </c>
      <c r="G104" s="313" t="s">
        <v>607</v>
      </c>
      <c r="H104" s="313" t="s">
        <v>598</v>
      </c>
      <c r="I104" s="313" t="s">
        <v>608</v>
      </c>
      <c r="J104" s="638"/>
      <c r="K104" s="639"/>
      <c r="L104" s="321"/>
      <c r="M104" s="322"/>
    </row>
    <row r="105" spans="1:11" ht="15.75" customHeight="1">
      <c r="A105" s="299" t="s">
        <v>842</v>
      </c>
      <c r="B105" s="316">
        <v>18</v>
      </c>
      <c r="C105" s="316">
        <v>78</v>
      </c>
      <c r="D105" s="316">
        <v>5</v>
      </c>
      <c r="E105" s="316">
        <v>9</v>
      </c>
      <c r="F105" s="316">
        <v>22</v>
      </c>
      <c r="G105" s="316">
        <v>3</v>
      </c>
      <c r="H105" s="316">
        <v>35</v>
      </c>
      <c r="I105" s="302">
        <v>0</v>
      </c>
      <c r="J105" s="323">
        <f aca="true" t="shared" si="4" ref="J105:J124">SUM(B5:M5,B29:M29,B55:M55,B79:M79,B105:I105)</f>
        <v>4740</v>
      </c>
      <c r="K105" s="324"/>
    </row>
    <row r="106" spans="1:11" ht="15.75" customHeight="1">
      <c r="A106" s="299" t="s">
        <v>843</v>
      </c>
      <c r="B106" s="316">
        <v>16</v>
      </c>
      <c r="C106" s="316">
        <v>34</v>
      </c>
      <c r="D106" s="316">
        <v>6</v>
      </c>
      <c r="E106" s="316">
        <v>12</v>
      </c>
      <c r="F106" s="316">
        <v>28</v>
      </c>
      <c r="G106" s="302">
        <v>0</v>
      </c>
      <c r="H106" s="316">
        <v>5</v>
      </c>
      <c r="I106" s="302">
        <v>0</v>
      </c>
      <c r="J106" s="323">
        <f t="shared" si="4"/>
        <v>4118</v>
      </c>
      <c r="K106" s="324"/>
    </row>
    <row r="107" spans="1:11" ht="15.75" customHeight="1">
      <c r="A107" s="299" t="s">
        <v>512</v>
      </c>
      <c r="B107" s="316">
        <v>13</v>
      </c>
      <c r="C107" s="316">
        <v>29</v>
      </c>
      <c r="D107" s="302">
        <v>0</v>
      </c>
      <c r="E107" s="316">
        <v>2</v>
      </c>
      <c r="F107" s="316">
        <v>11</v>
      </c>
      <c r="G107" s="316">
        <v>1</v>
      </c>
      <c r="H107" s="316">
        <v>5</v>
      </c>
      <c r="I107" s="302">
        <v>0</v>
      </c>
      <c r="J107" s="323">
        <f t="shared" si="4"/>
        <v>3566</v>
      </c>
      <c r="K107" s="324"/>
    </row>
    <row r="108" spans="1:11" ht="15.75" customHeight="1">
      <c r="A108" s="299" t="s">
        <v>515</v>
      </c>
      <c r="B108" s="316">
        <v>28</v>
      </c>
      <c r="C108" s="316">
        <v>17</v>
      </c>
      <c r="D108" s="316">
        <v>5</v>
      </c>
      <c r="E108" s="316">
        <v>3</v>
      </c>
      <c r="F108" s="316">
        <v>9</v>
      </c>
      <c r="G108" s="316">
        <v>4</v>
      </c>
      <c r="H108" s="316">
        <v>5</v>
      </c>
      <c r="I108" s="302">
        <v>0</v>
      </c>
      <c r="J108" s="323">
        <f t="shared" si="4"/>
        <v>5140</v>
      </c>
      <c r="K108" s="324"/>
    </row>
    <row r="109" spans="1:11" ht="15.75" customHeight="1">
      <c r="A109" s="299" t="s">
        <v>518</v>
      </c>
      <c r="B109" s="316">
        <v>33</v>
      </c>
      <c r="C109" s="316">
        <v>38</v>
      </c>
      <c r="D109" s="316">
        <v>9</v>
      </c>
      <c r="E109" s="316">
        <v>15</v>
      </c>
      <c r="F109" s="316">
        <v>8</v>
      </c>
      <c r="G109" s="316">
        <v>6</v>
      </c>
      <c r="H109" s="316">
        <v>1</v>
      </c>
      <c r="I109" s="302">
        <v>0</v>
      </c>
      <c r="J109" s="323">
        <f t="shared" si="4"/>
        <v>8966</v>
      </c>
      <c r="K109" s="324"/>
    </row>
    <row r="110" spans="1:11" ht="15.75" customHeight="1">
      <c r="A110" s="299" t="s">
        <v>523</v>
      </c>
      <c r="B110" s="316">
        <v>31</v>
      </c>
      <c r="C110" s="316">
        <v>71</v>
      </c>
      <c r="D110" s="316">
        <v>9</v>
      </c>
      <c r="E110" s="316">
        <v>11</v>
      </c>
      <c r="F110" s="316">
        <v>34</v>
      </c>
      <c r="G110" s="316">
        <v>15</v>
      </c>
      <c r="H110" s="316">
        <v>14</v>
      </c>
      <c r="I110" s="302">
        <v>0</v>
      </c>
      <c r="J110" s="323">
        <f t="shared" si="4"/>
        <v>5878</v>
      </c>
      <c r="K110" s="324"/>
    </row>
    <row r="111" spans="1:11" ht="15.75" customHeight="1">
      <c r="A111" s="299" t="s">
        <v>529</v>
      </c>
      <c r="B111" s="316">
        <v>31</v>
      </c>
      <c r="C111" s="316">
        <v>101</v>
      </c>
      <c r="D111" s="316">
        <v>8</v>
      </c>
      <c r="E111" s="316">
        <v>9</v>
      </c>
      <c r="F111" s="316">
        <v>25</v>
      </c>
      <c r="G111" s="316">
        <v>7</v>
      </c>
      <c r="H111" s="316">
        <v>23</v>
      </c>
      <c r="I111" s="302">
        <v>0</v>
      </c>
      <c r="J111" s="323">
        <f t="shared" si="4"/>
        <v>6566</v>
      </c>
      <c r="K111" s="324"/>
    </row>
    <row r="112" spans="1:11" ht="15.75" customHeight="1">
      <c r="A112" s="299" t="s">
        <v>507</v>
      </c>
      <c r="B112" s="316">
        <v>35</v>
      </c>
      <c r="C112" s="316">
        <v>73</v>
      </c>
      <c r="D112" s="316">
        <v>5</v>
      </c>
      <c r="E112" s="316">
        <v>9</v>
      </c>
      <c r="F112" s="316">
        <v>24</v>
      </c>
      <c r="G112" s="316">
        <v>8</v>
      </c>
      <c r="H112" s="316">
        <v>17</v>
      </c>
      <c r="I112" s="302">
        <v>0</v>
      </c>
      <c r="J112" s="323">
        <f t="shared" si="4"/>
        <v>7018</v>
      </c>
      <c r="K112" s="324"/>
    </row>
    <row r="113" spans="1:11" ht="15.75" customHeight="1">
      <c r="A113" s="299" t="s">
        <v>510</v>
      </c>
      <c r="B113" s="316">
        <v>23</v>
      </c>
      <c r="C113" s="316">
        <v>50</v>
      </c>
      <c r="D113" s="316">
        <v>4</v>
      </c>
      <c r="E113" s="316">
        <v>9</v>
      </c>
      <c r="F113" s="316">
        <v>16</v>
      </c>
      <c r="G113" s="316">
        <v>5</v>
      </c>
      <c r="H113" s="316">
        <v>9</v>
      </c>
      <c r="I113" s="302">
        <v>0</v>
      </c>
      <c r="J113" s="323">
        <f t="shared" si="4"/>
        <v>5302</v>
      </c>
      <c r="K113" s="324"/>
    </row>
    <row r="114" spans="1:11" ht="15.75" customHeight="1">
      <c r="A114" s="299" t="s">
        <v>513</v>
      </c>
      <c r="B114" s="315">
        <v>19</v>
      </c>
      <c r="C114" s="315">
        <v>36</v>
      </c>
      <c r="D114" s="315">
        <v>7</v>
      </c>
      <c r="E114" s="315">
        <v>4</v>
      </c>
      <c r="F114" s="315">
        <v>19</v>
      </c>
      <c r="G114" s="315">
        <v>3</v>
      </c>
      <c r="H114" s="315">
        <v>5</v>
      </c>
      <c r="I114" s="302">
        <v>0</v>
      </c>
      <c r="J114" s="323">
        <f t="shared" si="4"/>
        <v>3937</v>
      </c>
      <c r="K114" s="324"/>
    </row>
    <row r="115" spans="1:11" ht="15.75" customHeight="1">
      <c r="A115" s="299" t="s">
        <v>516</v>
      </c>
      <c r="B115" s="316">
        <v>15</v>
      </c>
      <c r="C115" s="316">
        <v>20</v>
      </c>
      <c r="D115" s="316">
        <v>4</v>
      </c>
      <c r="E115" s="316">
        <v>9</v>
      </c>
      <c r="F115" s="316">
        <v>21</v>
      </c>
      <c r="G115" s="316">
        <v>2</v>
      </c>
      <c r="H115" s="316">
        <v>11</v>
      </c>
      <c r="I115" s="302">
        <v>0</v>
      </c>
      <c r="J115" s="323">
        <f t="shared" si="4"/>
        <v>3110</v>
      </c>
      <c r="K115" s="324"/>
    </row>
    <row r="116" spans="1:11" ht="15.75" customHeight="1">
      <c r="A116" s="299" t="s">
        <v>519</v>
      </c>
      <c r="B116" s="316">
        <v>15</v>
      </c>
      <c r="C116" s="316">
        <v>20</v>
      </c>
      <c r="D116" s="316">
        <v>5</v>
      </c>
      <c r="E116" s="316">
        <v>1</v>
      </c>
      <c r="F116" s="316">
        <v>18</v>
      </c>
      <c r="G116" s="316">
        <v>13</v>
      </c>
      <c r="H116" s="316">
        <v>6</v>
      </c>
      <c r="I116" s="302">
        <v>0</v>
      </c>
      <c r="J116" s="323">
        <f t="shared" si="4"/>
        <v>3102</v>
      </c>
      <c r="K116" s="324"/>
    </row>
    <row r="117" spans="1:11" ht="15.75" customHeight="1">
      <c r="A117" s="299" t="s">
        <v>524</v>
      </c>
      <c r="B117" s="316">
        <v>14</v>
      </c>
      <c r="C117" s="316">
        <v>23</v>
      </c>
      <c r="D117" s="316">
        <v>7</v>
      </c>
      <c r="E117" s="316">
        <v>4</v>
      </c>
      <c r="F117" s="316">
        <v>24</v>
      </c>
      <c r="G117" s="316">
        <v>5</v>
      </c>
      <c r="H117" s="316">
        <v>1</v>
      </c>
      <c r="I117" s="302">
        <v>0</v>
      </c>
      <c r="J117" s="323">
        <f t="shared" si="4"/>
        <v>3558</v>
      </c>
      <c r="K117" s="324"/>
    </row>
    <row r="118" spans="1:11" ht="15.75" customHeight="1">
      <c r="A118" s="299" t="s">
        <v>530</v>
      </c>
      <c r="B118" s="316">
        <v>14</v>
      </c>
      <c r="C118" s="316">
        <v>23</v>
      </c>
      <c r="D118" s="316">
        <v>3</v>
      </c>
      <c r="E118" s="316">
        <v>7</v>
      </c>
      <c r="F118" s="316">
        <v>8</v>
      </c>
      <c r="G118" s="316">
        <v>6</v>
      </c>
      <c r="H118" s="302">
        <v>0</v>
      </c>
      <c r="I118" s="302">
        <v>0</v>
      </c>
      <c r="J118" s="323">
        <f t="shared" si="4"/>
        <v>2905</v>
      </c>
      <c r="K118" s="324"/>
    </row>
    <row r="119" spans="1:11" ht="15.75" customHeight="1">
      <c r="A119" s="299" t="s">
        <v>508</v>
      </c>
      <c r="B119" s="316">
        <v>8</v>
      </c>
      <c r="C119" s="316">
        <v>18</v>
      </c>
      <c r="D119" s="316">
        <v>9</v>
      </c>
      <c r="E119" s="316">
        <v>7</v>
      </c>
      <c r="F119" s="316">
        <v>10</v>
      </c>
      <c r="G119" s="316">
        <v>4</v>
      </c>
      <c r="H119" s="302">
        <v>0</v>
      </c>
      <c r="I119" s="302">
        <v>0</v>
      </c>
      <c r="J119" s="323">
        <f t="shared" si="4"/>
        <v>2160</v>
      </c>
      <c r="K119" s="324"/>
    </row>
    <row r="120" spans="1:11" ht="15.75" customHeight="1">
      <c r="A120" s="299" t="s">
        <v>511</v>
      </c>
      <c r="B120" s="316">
        <v>6</v>
      </c>
      <c r="C120" s="316">
        <v>12</v>
      </c>
      <c r="D120" s="316">
        <v>5</v>
      </c>
      <c r="E120" s="316">
        <v>1</v>
      </c>
      <c r="F120" s="316">
        <v>7</v>
      </c>
      <c r="G120" s="316">
        <v>10</v>
      </c>
      <c r="H120" s="302">
        <v>0</v>
      </c>
      <c r="I120" s="302">
        <v>0</v>
      </c>
      <c r="J120" s="323">
        <f t="shared" si="4"/>
        <v>1803</v>
      </c>
      <c r="K120" s="324"/>
    </row>
    <row r="121" spans="1:11" ht="15.75" customHeight="1">
      <c r="A121" s="299" t="s">
        <v>514</v>
      </c>
      <c r="B121" s="316">
        <v>4</v>
      </c>
      <c r="C121" s="316">
        <v>7</v>
      </c>
      <c r="D121" s="316">
        <v>1</v>
      </c>
      <c r="E121" s="302">
        <v>0</v>
      </c>
      <c r="F121" s="316">
        <v>4</v>
      </c>
      <c r="G121" s="316">
        <v>15</v>
      </c>
      <c r="H121" s="302">
        <v>0</v>
      </c>
      <c r="I121" s="302">
        <v>0</v>
      </c>
      <c r="J121" s="323">
        <f t="shared" si="4"/>
        <v>1356</v>
      </c>
      <c r="K121" s="324"/>
    </row>
    <row r="122" spans="1:11" ht="15.75" customHeight="1">
      <c r="A122" s="299" t="s">
        <v>517</v>
      </c>
      <c r="B122" s="316">
        <v>2</v>
      </c>
      <c r="C122" s="316">
        <v>3</v>
      </c>
      <c r="D122" s="302">
        <v>0</v>
      </c>
      <c r="E122" s="302">
        <v>0</v>
      </c>
      <c r="F122" s="316">
        <v>3</v>
      </c>
      <c r="G122" s="316">
        <v>10</v>
      </c>
      <c r="H122" s="316">
        <v>1</v>
      </c>
      <c r="I122" s="302">
        <v>0</v>
      </c>
      <c r="J122" s="323">
        <f t="shared" si="4"/>
        <v>863</v>
      </c>
      <c r="K122" s="324"/>
    </row>
    <row r="123" spans="1:11" ht="15.75" customHeight="1">
      <c r="A123" s="299" t="s">
        <v>557</v>
      </c>
      <c r="B123" s="316">
        <v>1</v>
      </c>
      <c r="C123" s="316">
        <v>2</v>
      </c>
      <c r="D123" s="316">
        <v>1</v>
      </c>
      <c r="E123" s="302">
        <v>0</v>
      </c>
      <c r="F123" s="316">
        <v>2</v>
      </c>
      <c r="G123" s="316">
        <v>10</v>
      </c>
      <c r="H123" s="302">
        <v>0</v>
      </c>
      <c r="I123" s="302">
        <v>0</v>
      </c>
      <c r="J123" s="323">
        <f t="shared" si="4"/>
        <v>604</v>
      </c>
      <c r="K123" s="324"/>
    </row>
    <row r="124" spans="1:11" ht="15.75" customHeight="1">
      <c r="A124" s="299" t="s">
        <v>558</v>
      </c>
      <c r="B124" s="316">
        <v>10</v>
      </c>
      <c r="C124" s="316">
        <v>22</v>
      </c>
      <c r="D124" s="302">
        <v>0</v>
      </c>
      <c r="E124" s="316">
        <v>11</v>
      </c>
      <c r="F124" s="316">
        <v>3</v>
      </c>
      <c r="G124" s="316">
        <v>2</v>
      </c>
      <c r="H124" s="316">
        <v>1</v>
      </c>
      <c r="I124" s="302">
        <v>0</v>
      </c>
      <c r="J124" s="323">
        <f t="shared" si="4"/>
        <v>1620</v>
      </c>
      <c r="K124" s="324"/>
    </row>
    <row r="125" spans="1:11" ht="15.75" customHeight="1" thickBot="1">
      <c r="A125" s="303" t="s">
        <v>526</v>
      </c>
      <c r="B125" s="317">
        <f>SUM(B105:B124)</f>
        <v>336</v>
      </c>
      <c r="C125" s="317">
        <f aca="true" t="shared" si="5" ref="C125:J125">SUM(C105:C124)</f>
        <v>677</v>
      </c>
      <c r="D125" s="317">
        <f t="shared" si="5"/>
        <v>93</v>
      </c>
      <c r="E125" s="317">
        <f t="shared" si="5"/>
        <v>123</v>
      </c>
      <c r="F125" s="317">
        <f t="shared" si="5"/>
        <v>296</v>
      </c>
      <c r="G125" s="317">
        <f t="shared" si="5"/>
        <v>129</v>
      </c>
      <c r="H125" s="317">
        <f t="shared" si="5"/>
        <v>139</v>
      </c>
      <c r="I125" s="317">
        <f t="shared" si="5"/>
        <v>0</v>
      </c>
      <c r="J125" s="325">
        <f t="shared" si="5"/>
        <v>76312</v>
      </c>
      <c r="K125" s="326"/>
    </row>
    <row r="126" spans="1:13" ht="30" customHeight="1" thickBot="1">
      <c r="A126" s="293"/>
      <c r="B126" s="294"/>
      <c r="C126" s="294"/>
      <c r="D126" s="294"/>
      <c r="E126" s="294"/>
      <c r="F126" s="294"/>
      <c r="G126" s="294"/>
      <c r="H126" s="294"/>
      <c r="I126" s="294"/>
      <c r="J126" s="294"/>
      <c r="K126" s="294"/>
      <c r="L126" s="294"/>
      <c r="M126" s="294"/>
    </row>
    <row r="127" spans="1:13" ht="15" customHeight="1">
      <c r="A127" s="297" t="s">
        <v>541</v>
      </c>
      <c r="B127" s="633" t="s">
        <v>609</v>
      </c>
      <c r="C127" s="635" t="s">
        <v>610</v>
      </c>
      <c r="D127" s="635" t="s">
        <v>611</v>
      </c>
      <c r="E127" s="635" t="s">
        <v>612</v>
      </c>
      <c r="F127" s="635" t="s">
        <v>613</v>
      </c>
      <c r="G127" s="635" t="s">
        <v>614</v>
      </c>
      <c r="H127" s="635" t="s">
        <v>615</v>
      </c>
      <c r="I127" s="605" t="s">
        <v>616</v>
      </c>
      <c r="J127" s="605"/>
      <c r="K127" s="605"/>
      <c r="L127" s="605"/>
      <c r="M127" s="630"/>
    </row>
    <row r="128" spans="1:13" ht="15.75" customHeight="1">
      <c r="A128" s="298" t="s">
        <v>554</v>
      </c>
      <c r="B128" s="634"/>
      <c r="C128" s="636"/>
      <c r="D128" s="636"/>
      <c r="E128" s="636"/>
      <c r="F128" s="636"/>
      <c r="G128" s="636"/>
      <c r="H128" s="636"/>
      <c r="I128" s="313" t="s">
        <v>598</v>
      </c>
      <c r="J128" s="313" t="s">
        <v>582</v>
      </c>
      <c r="K128" s="313" t="s">
        <v>599</v>
      </c>
      <c r="L128" s="313" t="s">
        <v>617</v>
      </c>
      <c r="M128" s="314" t="s">
        <v>585</v>
      </c>
    </row>
    <row r="129" spans="1:13" ht="15.75" customHeight="1">
      <c r="A129" s="299" t="s">
        <v>555</v>
      </c>
      <c r="B129" s="327">
        <v>221</v>
      </c>
      <c r="C129" s="327">
        <v>10</v>
      </c>
      <c r="D129" s="327">
        <v>106</v>
      </c>
      <c r="E129" s="327">
        <v>141</v>
      </c>
      <c r="F129" s="327">
        <v>54</v>
      </c>
      <c r="G129" s="327">
        <v>28</v>
      </c>
      <c r="H129" s="327">
        <v>110</v>
      </c>
      <c r="I129" s="327">
        <v>14</v>
      </c>
      <c r="J129" s="327">
        <v>31</v>
      </c>
      <c r="K129" s="327">
        <v>23</v>
      </c>
      <c r="L129" s="327">
        <v>47</v>
      </c>
      <c r="M129" s="327">
        <v>14</v>
      </c>
    </row>
    <row r="130" spans="1:13" ht="15.75" customHeight="1">
      <c r="A130" s="299" t="s">
        <v>556</v>
      </c>
      <c r="B130" s="327">
        <v>204</v>
      </c>
      <c r="C130" s="327">
        <v>17</v>
      </c>
      <c r="D130" s="327">
        <v>99</v>
      </c>
      <c r="E130" s="327">
        <v>124</v>
      </c>
      <c r="F130" s="327">
        <v>72</v>
      </c>
      <c r="G130" s="327">
        <v>34</v>
      </c>
      <c r="H130" s="327">
        <v>83</v>
      </c>
      <c r="I130" s="327">
        <v>25</v>
      </c>
      <c r="J130" s="327">
        <v>24</v>
      </c>
      <c r="K130" s="327">
        <v>18</v>
      </c>
      <c r="L130" s="327">
        <v>51</v>
      </c>
      <c r="M130" s="327">
        <v>17</v>
      </c>
    </row>
    <row r="131" spans="1:13" ht="15.75" customHeight="1">
      <c r="A131" s="299" t="s">
        <v>512</v>
      </c>
      <c r="B131" s="327">
        <v>227</v>
      </c>
      <c r="C131" s="327">
        <v>13</v>
      </c>
      <c r="D131" s="327">
        <v>88</v>
      </c>
      <c r="E131" s="327">
        <v>169</v>
      </c>
      <c r="F131" s="327">
        <v>68</v>
      </c>
      <c r="G131" s="327">
        <v>42</v>
      </c>
      <c r="H131" s="327">
        <v>72</v>
      </c>
      <c r="I131" s="327">
        <v>30</v>
      </c>
      <c r="J131" s="327">
        <v>40</v>
      </c>
      <c r="K131" s="327">
        <v>28</v>
      </c>
      <c r="L131" s="327">
        <v>45</v>
      </c>
      <c r="M131" s="327">
        <v>42</v>
      </c>
    </row>
    <row r="132" spans="1:13" ht="15.75" customHeight="1">
      <c r="A132" s="299" t="s">
        <v>515</v>
      </c>
      <c r="B132" s="327">
        <v>181</v>
      </c>
      <c r="C132" s="327">
        <v>13</v>
      </c>
      <c r="D132" s="327">
        <v>108</v>
      </c>
      <c r="E132" s="327">
        <v>314</v>
      </c>
      <c r="F132" s="327">
        <v>73</v>
      </c>
      <c r="G132" s="327">
        <v>39</v>
      </c>
      <c r="H132" s="327">
        <v>64</v>
      </c>
      <c r="I132" s="327">
        <v>36</v>
      </c>
      <c r="J132" s="327">
        <v>28</v>
      </c>
      <c r="K132" s="327">
        <v>28</v>
      </c>
      <c r="L132" s="327">
        <v>36</v>
      </c>
      <c r="M132" s="327">
        <v>28</v>
      </c>
    </row>
    <row r="133" spans="1:13" ht="15.75" customHeight="1">
      <c r="A133" s="299" t="s">
        <v>518</v>
      </c>
      <c r="B133" s="327">
        <v>158</v>
      </c>
      <c r="C133" s="327">
        <v>13</v>
      </c>
      <c r="D133" s="327">
        <v>138</v>
      </c>
      <c r="E133" s="327">
        <v>476</v>
      </c>
      <c r="F133" s="327">
        <v>96</v>
      </c>
      <c r="G133" s="327">
        <v>51</v>
      </c>
      <c r="H133" s="327">
        <v>101</v>
      </c>
      <c r="I133" s="327">
        <v>10</v>
      </c>
      <c r="J133" s="327">
        <v>26</v>
      </c>
      <c r="K133" s="327">
        <v>22</v>
      </c>
      <c r="L133" s="327">
        <v>71</v>
      </c>
      <c r="M133" s="327">
        <v>17</v>
      </c>
    </row>
    <row r="134" spans="1:13" ht="15.75" customHeight="1">
      <c r="A134" s="299" t="s">
        <v>523</v>
      </c>
      <c r="B134" s="327">
        <v>169</v>
      </c>
      <c r="C134" s="327">
        <v>16</v>
      </c>
      <c r="D134" s="327">
        <v>177</v>
      </c>
      <c r="E134" s="327">
        <v>288</v>
      </c>
      <c r="F134" s="327">
        <v>103</v>
      </c>
      <c r="G134" s="327">
        <v>30</v>
      </c>
      <c r="H134" s="327">
        <v>125</v>
      </c>
      <c r="I134" s="327">
        <v>16</v>
      </c>
      <c r="J134" s="327">
        <v>34</v>
      </c>
      <c r="K134" s="327">
        <v>25</v>
      </c>
      <c r="L134" s="327">
        <v>64</v>
      </c>
      <c r="M134" s="327">
        <v>16</v>
      </c>
    </row>
    <row r="135" spans="1:13" ht="15.75" customHeight="1">
      <c r="A135" s="299" t="s">
        <v>529</v>
      </c>
      <c r="B135" s="327">
        <v>245</v>
      </c>
      <c r="C135" s="327">
        <v>15</v>
      </c>
      <c r="D135" s="327">
        <v>142</v>
      </c>
      <c r="E135" s="327">
        <v>260</v>
      </c>
      <c r="F135" s="327">
        <v>82</v>
      </c>
      <c r="G135" s="327">
        <v>46</v>
      </c>
      <c r="H135" s="327">
        <v>166</v>
      </c>
      <c r="I135" s="327">
        <v>26</v>
      </c>
      <c r="J135" s="327">
        <v>47</v>
      </c>
      <c r="K135" s="327">
        <v>23</v>
      </c>
      <c r="L135" s="327">
        <v>50</v>
      </c>
      <c r="M135" s="327">
        <v>18</v>
      </c>
    </row>
    <row r="136" spans="1:13" ht="15.75" customHeight="1">
      <c r="A136" s="299" t="s">
        <v>507</v>
      </c>
      <c r="B136" s="327">
        <v>299</v>
      </c>
      <c r="C136" s="327">
        <v>24</v>
      </c>
      <c r="D136" s="327">
        <v>181</v>
      </c>
      <c r="E136" s="327">
        <v>245</v>
      </c>
      <c r="F136" s="327">
        <v>89</v>
      </c>
      <c r="G136" s="327">
        <v>46</v>
      </c>
      <c r="H136" s="327">
        <v>187</v>
      </c>
      <c r="I136" s="327">
        <v>40</v>
      </c>
      <c r="J136" s="327">
        <v>44</v>
      </c>
      <c r="K136" s="327">
        <v>32</v>
      </c>
      <c r="L136" s="327">
        <v>73</v>
      </c>
      <c r="M136" s="327">
        <v>37</v>
      </c>
    </row>
    <row r="137" spans="1:13" ht="15.75" customHeight="1">
      <c r="A137" s="299" t="s">
        <v>510</v>
      </c>
      <c r="B137" s="327">
        <v>262</v>
      </c>
      <c r="C137" s="327">
        <v>16</v>
      </c>
      <c r="D137" s="327">
        <v>112</v>
      </c>
      <c r="E137" s="327">
        <v>237</v>
      </c>
      <c r="F137" s="327">
        <v>91</v>
      </c>
      <c r="G137" s="327">
        <v>58</v>
      </c>
      <c r="H137" s="327">
        <v>104</v>
      </c>
      <c r="I137" s="327">
        <v>32</v>
      </c>
      <c r="J137" s="327">
        <v>43</v>
      </c>
      <c r="K137" s="327">
        <v>31</v>
      </c>
      <c r="L137" s="327">
        <v>65</v>
      </c>
      <c r="M137" s="327">
        <v>32</v>
      </c>
    </row>
    <row r="138" spans="1:13" ht="15.75" customHeight="1">
      <c r="A138" s="299" t="s">
        <v>513</v>
      </c>
      <c r="B138" s="328">
        <v>251</v>
      </c>
      <c r="C138" s="328">
        <v>19</v>
      </c>
      <c r="D138" s="328">
        <v>134</v>
      </c>
      <c r="E138" s="328">
        <v>191</v>
      </c>
      <c r="F138" s="328">
        <v>85</v>
      </c>
      <c r="G138" s="328">
        <v>47</v>
      </c>
      <c r="H138" s="328">
        <v>102</v>
      </c>
      <c r="I138" s="328">
        <v>31</v>
      </c>
      <c r="J138" s="328">
        <v>26</v>
      </c>
      <c r="K138" s="328">
        <v>25</v>
      </c>
      <c r="L138" s="328">
        <v>53</v>
      </c>
      <c r="M138" s="328">
        <v>29</v>
      </c>
    </row>
    <row r="139" spans="1:13" ht="15.75" customHeight="1">
      <c r="A139" s="299" t="s">
        <v>516</v>
      </c>
      <c r="B139" s="327">
        <v>196</v>
      </c>
      <c r="C139" s="327">
        <v>30</v>
      </c>
      <c r="D139" s="327">
        <v>145</v>
      </c>
      <c r="E139" s="327">
        <v>206</v>
      </c>
      <c r="F139" s="327">
        <v>91</v>
      </c>
      <c r="G139" s="327">
        <v>59</v>
      </c>
      <c r="H139" s="327">
        <v>101</v>
      </c>
      <c r="I139" s="327">
        <v>14</v>
      </c>
      <c r="J139" s="327">
        <v>36</v>
      </c>
      <c r="K139" s="327">
        <v>21</v>
      </c>
      <c r="L139" s="327">
        <v>69</v>
      </c>
      <c r="M139" s="327">
        <v>16</v>
      </c>
    </row>
    <row r="140" spans="1:13" ht="15.75" customHeight="1">
      <c r="A140" s="299" t="s">
        <v>519</v>
      </c>
      <c r="B140" s="327">
        <v>191</v>
      </c>
      <c r="C140" s="327">
        <v>37</v>
      </c>
      <c r="D140" s="327">
        <v>225</v>
      </c>
      <c r="E140" s="327">
        <v>282</v>
      </c>
      <c r="F140" s="327">
        <v>112</v>
      </c>
      <c r="G140" s="327">
        <v>75</v>
      </c>
      <c r="H140" s="327">
        <v>90</v>
      </c>
      <c r="I140" s="327">
        <v>34</v>
      </c>
      <c r="J140" s="327">
        <v>51</v>
      </c>
      <c r="K140" s="327">
        <v>13</v>
      </c>
      <c r="L140" s="327">
        <v>75</v>
      </c>
      <c r="M140" s="327">
        <v>21</v>
      </c>
    </row>
    <row r="141" spans="1:13" ht="15.75" customHeight="1">
      <c r="A141" s="299" t="s">
        <v>524</v>
      </c>
      <c r="B141" s="327">
        <v>305</v>
      </c>
      <c r="C141" s="327">
        <v>45</v>
      </c>
      <c r="D141" s="327">
        <v>254</v>
      </c>
      <c r="E141" s="327">
        <v>381</v>
      </c>
      <c r="F141" s="327">
        <v>128</v>
      </c>
      <c r="G141" s="327">
        <v>113</v>
      </c>
      <c r="H141" s="327">
        <v>157</v>
      </c>
      <c r="I141" s="327">
        <v>42</v>
      </c>
      <c r="J141" s="327">
        <v>72</v>
      </c>
      <c r="K141" s="327">
        <v>41</v>
      </c>
      <c r="L141" s="327">
        <v>125</v>
      </c>
      <c r="M141" s="327">
        <v>30</v>
      </c>
    </row>
    <row r="142" spans="1:13" ht="15.75" customHeight="1">
      <c r="A142" s="299" t="s">
        <v>530</v>
      </c>
      <c r="B142" s="327">
        <v>259</v>
      </c>
      <c r="C142" s="327">
        <v>34</v>
      </c>
      <c r="D142" s="327">
        <v>174</v>
      </c>
      <c r="E142" s="327">
        <v>310</v>
      </c>
      <c r="F142" s="327">
        <v>97</v>
      </c>
      <c r="G142" s="327">
        <v>84</v>
      </c>
      <c r="H142" s="327">
        <v>102</v>
      </c>
      <c r="I142" s="327">
        <v>42</v>
      </c>
      <c r="J142" s="327">
        <v>57</v>
      </c>
      <c r="K142" s="327">
        <v>39</v>
      </c>
      <c r="L142" s="327">
        <v>54</v>
      </c>
      <c r="M142" s="327">
        <v>22</v>
      </c>
    </row>
    <row r="143" spans="1:13" ht="15.75" customHeight="1">
      <c r="A143" s="299" t="s">
        <v>508</v>
      </c>
      <c r="B143" s="327">
        <v>170</v>
      </c>
      <c r="C143" s="327">
        <v>30</v>
      </c>
      <c r="D143" s="327">
        <v>107</v>
      </c>
      <c r="E143" s="327">
        <v>178</v>
      </c>
      <c r="F143" s="327">
        <v>69</v>
      </c>
      <c r="G143" s="327">
        <v>54</v>
      </c>
      <c r="H143" s="327">
        <v>57</v>
      </c>
      <c r="I143" s="327">
        <v>14</v>
      </c>
      <c r="J143" s="327">
        <v>40</v>
      </c>
      <c r="K143" s="327">
        <v>19</v>
      </c>
      <c r="L143" s="327">
        <v>33</v>
      </c>
      <c r="M143" s="327">
        <v>16</v>
      </c>
    </row>
    <row r="144" spans="1:13" ht="15.75" customHeight="1">
      <c r="A144" s="299" t="s">
        <v>511</v>
      </c>
      <c r="B144" s="327">
        <v>129</v>
      </c>
      <c r="C144" s="327">
        <v>23</v>
      </c>
      <c r="D144" s="327">
        <v>76</v>
      </c>
      <c r="E144" s="327">
        <v>206</v>
      </c>
      <c r="F144" s="327">
        <v>37</v>
      </c>
      <c r="G144" s="327">
        <v>67</v>
      </c>
      <c r="H144" s="327">
        <v>31</v>
      </c>
      <c r="I144" s="327">
        <v>13</v>
      </c>
      <c r="J144" s="327">
        <v>23</v>
      </c>
      <c r="K144" s="327">
        <v>7</v>
      </c>
      <c r="L144" s="327">
        <v>25</v>
      </c>
      <c r="M144" s="327">
        <v>9</v>
      </c>
    </row>
    <row r="145" spans="1:13" ht="15.75" customHeight="1">
      <c r="A145" s="299" t="s">
        <v>514</v>
      </c>
      <c r="B145" s="327">
        <v>76</v>
      </c>
      <c r="C145" s="327">
        <v>20</v>
      </c>
      <c r="D145" s="327">
        <v>33</v>
      </c>
      <c r="E145" s="327">
        <v>182</v>
      </c>
      <c r="F145" s="327">
        <v>35</v>
      </c>
      <c r="G145" s="327">
        <v>37</v>
      </c>
      <c r="H145" s="327">
        <v>26</v>
      </c>
      <c r="I145" s="327">
        <v>6</v>
      </c>
      <c r="J145" s="327">
        <v>11</v>
      </c>
      <c r="K145" s="327">
        <v>6</v>
      </c>
      <c r="L145" s="327">
        <v>11</v>
      </c>
      <c r="M145" s="327">
        <v>9</v>
      </c>
    </row>
    <row r="146" spans="1:13" ht="15.75" customHeight="1">
      <c r="A146" s="299" t="s">
        <v>517</v>
      </c>
      <c r="B146" s="327">
        <v>40</v>
      </c>
      <c r="C146" s="327">
        <v>7</v>
      </c>
      <c r="D146" s="327">
        <v>19</v>
      </c>
      <c r="E146" s="327">
        <v>127</v>
      </c>
      <c r="F146" s="327">
        <v>16</v>
      </c>
      <c r="G146" s="327">
        <v>42</v>
      </c>
      <c r="H146" s="327">
        <v>16</v>
      </c>
      <c r="I146" s="327">
        <v>2</v>
      </c>
      <c r="J146" s="327">
        <v>7</v>
      </c>
      <c r="K146" s="327">
        <v>4</v>
      </c>
      <c r="L146" s="327">
        <v>5</v>
      </c>
      <c r="M146" s="327">
        <v>3</v>
      </c>
    </row>
    <row r="147" spans="1:13" ht="15.75" customHeight="1">
      <c r="A147" s="299" t="s">
        <v>557</v>
      </c>
      <c r="B147" s="327">
        <v>16</v>
      </c>
      <c r="C147" s="327">
        <v>3</v>
      </c>
      <c r="D147" s="327">
        <v>13</v>
      </c>
      <c r="E147" s="327">
        <v>87</v>
      </c>
      <c r="F147" s="327">
        <v>12</v>
      </c>
      <c r="G147" s="327">
        <v>19</v>
      </c>
      <c r="H147" s="327">
        <v>5</v>
      </c>
      <c r="I147" s="327">
        <v>1</v>
      </c>
      <c r="J147" s="302">
        <v>0</v>
      </c>
      <c r="K147" s="327">
        <v>4</v>
      </c>
      <c r="L147" s="327">
        <v>3</v>
      </c>
      <c r="M147" s="300">
        <v>2</v>
      </c>
    </row>
    <row r="148" spans="1:13" ht="15.75" customHeight="1">
      <c r="A148" s="299" t="s">
        <v>558</v>
      </c>
      <c r="B148" s="327">
        <v>12</v>
      </c>
      <c r="C148" s="302">
        <v>0</v>
      </c>
      <c r="D148" s="327">
        <v>7</v>
      </c>
      <c r="E148" s="327">
        <v>45</v>
      </c>
      <c r="F148" s="327">
        <v>4</v>
      </c>
      <c r="G148" s="302">
        <v>0</v>
      </c>
      <c r="H148" s="327">
        <v>24</v>
      </c>
      <c r="I148" s="327">
        <v>2</v>
      </c>
      <c r="J148" s="302">
        <v>0</v>
      </c>
      <c r="K148" s="327">
        <v>2</v>
      </c>
      <c r="L148" s="327">
        <v>2</v>
      </c>
      <c r="M148" s="300">
        <v>3</v>
      </c>
    </row>
    <row r="149" spans="1:13" ht="19.5" customHeight="1" thickBot="1">
      <c r="A149" s="303" t="s">
        <v>526</v>
      </c>
      <c r="B149" s="329">
        <f>SUM(B129:B148)</f>
        <v>3611</v>
      </c>
      <c r="C149" s="329">
        <f aca="true" t="shared" si="6" ref="C149:M149">SUM(C129:C148)</f>
        <v>385</v>
      </c>
      <c r="D149" s="329">
        <f t="shared" si="6"/>
        <v>2338</v>
      </c>
      <c r="E149" s="329">
        <f t="shared" si="6"/>
        <v>4449</v>
      </c>
      <c r="F149" s="329">
        <f t="shared" si="6"/>
        <v>1414</v>
      </c>
      <c r="G149" s="329">
        <f t="shared" si="6"/>
        <v>971</v>
      </c>
      <c r="H149" s="329">
        <f t="shared" si="6"/>
        <v>1723</v>
      </c>
      <c r="I149" s="329">
        <f t="shared" si="6"/>
        <v>430</v>
      </c>
      <c r="J149" s="329">
        <f t="shared" si="6"/>
        <v>640</v>
      </c>
      <c r="K149" s="329">
        <f t="shared" si="6"/>
        <v>411</v>
      </c>
      <c r="L149" s="329">
        <f t="shared" si="6"/>
        <v>957</v>
      </c>
      <c r="M149" s="329">
        <f t="shared" si="6"/>
        <v>381</v>
      </c>
    </row>
    <row r="150" spans="1:13" s="310" customFormat="1" ht="15.75" customHeight="1">
      <c r="A150" s="307"/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  <c r="M150" s="309" t="s">
        <v>571</v>
      </c>
    </row>
    <row r="151" spans="1:13" ht="19.5" customHeight="1">
      <c r="A151" s="588" t="s">
        <v>618</v>
      </c>
      <c r="B151" s="588"/>
      <c r="C151" s="588"/>
      <c r="D151" s="588"/>
      <c r="E151" s="588"/>
      <c r="F151" s="588"/>
      <c r="G151" s="588"/>
      <c r="H151" s="588"/>
      <c r="I151" s="588"/>
      <c r="J151" s="588"/>
      <c r="K151" s="588"/>
      <c r="L151" s="588"/>
      <c r="M151" s="588"/>
    </row>
    <row r="152" spans="1:12" ht="15" customHeight="1" thickBot="1">
      <c r="A152" s="319"/>
      <c r="B152" s="294"/>
      <c r="C152" s="294"/>
      <c r="D152" s="294"/>
      <c r="E152" s="294"/>
      <c r="F152" s="294"/>
      <c r="G152" s="294"/>
      <c r="H152" s="294"/>
      <c r="I152" s="294"/>
      <c r="J152" s="294"/>
      <c r="K152" s="294"/>
      <c r="L152" s="295" t="s">
        <v>24</v>
      </c>
    </row>
    <row r="153" spans="1:13" ht="15" customHeight="1">
      <c r="A153" s="297" t="s">
        <v>541</v>
      </c>
      <c r="B153" s="629" t="s">
        <v>616</v>
      </c>
      <c r="C153" s="605"/>
      <c r="D153" s="605"/>
      <c r="E153" s="630" t="s">
        <v>619</v>
      </c>
      <c r="F153" s="631"/>
      <c r="G153" s="631"/>
      <c r="H153" s="631"/>
      <c r="I153" s="631"/>
      <c r="J153" s="632"/>
      <c r="K153" s="605" t="s">
        <v>620</v>
      </c>
      <c r="L153" s="630"/>
      <c r="M153" s="296"/>
    </row>
    <row r="154" spans="1:13" ht="31.5" customHeight="1">
      <c r="A154" s="298" t="s">
        <v>554</v>
      </c>
      <c r="B154" s="330" t="s">
        <v>621</v>
      </c>
      <c r="C154" s="313" t="s">
        <v>622</v>
      </c>
      <c r="D154" s="313" t="s">
        <v>623</v>
      </c>
      <c r="E154" s="312" t="s">
        <v>624</v>
      </c>
      <c r="F154" s="313" t="s">
        <v>625</v>
      </c>
      <c r="G154" s="313" t="s">
        <v>626</v>
      </c>
      <c r="H154" s="313" t="s">
        <v>627</v>
      </c>
      <c r="I154" s="313" t="s">
        <v>621</v>
      </c>
      <c r="J154" s="313" t="s">
        <v>622</v>
      </c>
      <c r="K154" s="313" t="s">
        <v>628</v>
      </c>
      <c r="L154" s="314" t="s">
        <v>629</v>
      </c>
      <c r="M154" s="296"/>
    </row>
    <row r="155" spans="1:13" ht="15.75" customHeight="1">
      <c r="A155" s="299" t="s">
        <v>555</v>
      </c>
      <c r="B155" s="327">
        <v>14</v>
      </c>
      <c r="C155" s="327">
        <v>38</v>
      </c>
      <c r="D155" s="327">
        <v>32</v>
      </c>
      <c r="E155" s="327">
        <v>55</v>
      </c>
      <c r="F155" s="327">
        <v>92</v>
      </c>
      <c r="G155" s="327">
        <v>17</v>
      </c>
      <c r="H155" s="327">
        <v>8</v>
      </c>
      <c r="I155" s="327">
        <v>30</v>
      </c>
      <c r="J155" s="327">
        <v>38</v>
      </c>
      <c r="K155" s="327">
        <v>80</v>
      </c>
      <c r="L155" s="328">
        <v>169</v>
      </c>
      <c r="M155" s="296"/>
    </row>
    <row r="156" spans="1:13" ht="15.75" customHeight="1">
      <c r="A156" s="299" t="s">
        <v>556</v>
      </c>
      <c r="B156" s="327">
        <v>18</v>
      </c>
      <c r="C156" s="327">
        <v>37</v>
      </c>
      <c r="D156" s="327">
        <v>80</v>
      </c>
      <c r="E156" s="327">
        <v>58</v>
      </c>
      <c r="F156" s="327">
        <v>69</v>
      </c>
      <c r="G156" s="327">
        <v>51</v>
      </c>
      <c r="H156" s="327">
        <v>23</v>
      </c>
      <c r="I156" s="327">
        <v>19</v>
      </c>
      <c r="J156" s="327">
        <v>22</v>
      </c>
      <c r="K156" s="327">
        <v>40</v>
      </c>
      <c r="L156" s="327">
        <v>39</v>
      </c>
      <c r="M156" s="296"/>
    </row>
    <row r="157" spans="1:13" ht="15.75" customHeight="1">
      <c r="A157" s="299" t="s">
        <v>512</v>
      </c>
      <c r="B157" s="327">
        <v>19</v>
      </c>
      <c r="C157" s="327">
        <v>37</v>
      </c>
      <c r="D157" s="327">
        <v>156</v>
      </c>
      <c r="E157" s="327">
        <v>39</v>
      </c>
      <c r="F157" s="327">
        <v>68</v>
      </c>
      <c r="G157" s="327">
        <v>63</v>
      </c>
      <c r="H157" s="327">
        <v>20</v>
      </c>
      <c r="I157" s="327">
        <v>19</v>
      </c>
      <c r="J157" s="327">
        <v>11</v>
      </c>
      <c r="K157" s="327">
        <v>37</v>
      </c>
      <c r="L157" s="327">
        <v>20</v>
      </c>
      <c r="M157" s="296"/>
    </row>
    <row r="158" spans="1:13" ht="15.75" customHeight="1">
      <c r="A158" s="299" t="s">
        <v>515</v>
      </c>
      <c r="B158" s="327">
        <v>17</v>
      </c>
      <c r="C158" s="327">
        <v>27</v>
      </c>
      <c r="D158" s="327">
        <v>73</v>
      </c>
      <c r="E158" s="327">
        <v>37</v>
      </c>
      <c r="F158" s="327">
        <v>65</v>
      </c>
      <c r="G158" s="327">
        <v>36</v>
      </c>
      <c r="H158" s="327">
        <v>6</v>
      </c>
      <c r="I158" s="327">
        <v>17</v>
      </c>
      <c r="J158" s="327">
        <v>9</v>
      </c>
      <c r="K158" s="327">
        <v>22</v>
      </c>
      <c r="L158" s="327">
        <v>25</v>
      </c>
      <c r="M158" s="296"/>
    </row>
    <row r="159" spans="1:13" ht="15.75" customHeight="1">
      <c r="A159" s="299" t="s">
        <v>518</v>
      </c>
      <c r="B159" s="327">
        <v>11</v>
      </c>
      <c r="C159" s="327">
        <v>13</v>
      </c>
      <c r="D159" s="327">
        <v>20</v>
      </c>
      <c r="E159" s="327">
        <v>56</v>
      </c>
      <c r="F159" s="327">
        <v>78</v>
      </c>
      <c r="G159" s="327">
        <v>22</v>
      </c>
      <c r="H159" s="327">
        <v>4</v>
      </c>
      <c r="I159" s="327">
        <v>28</v>
      </c>
      <c r="J159" s="327">
        <v>8</v>
      </c>
      <c r="K159" s="327">
        <v>39</v>
      </c>
      <c r="L159" s="327">
        <v>111</v>
      </c>
      <c r="M159" s="296"/>
    </row>
    <row r="160" spans="1:13" ht="15.75" customHeight="1">
      <c r="A160" s="299" t="s">
        <v>523</v>
      </c>
      <c r="B160" s="327">
        <v>8</v>
      </c>
      <c r="C160" s="327">
        <v>26</v>
      </c>
      <c r="D160" s="327">
        <v>8</v>
      </c>
      <c r="E160" s="327">
        <v>79</v>
      </c>
      <c r="F160" s="327">
        <v>124</v>
      </c>
      <c r="G160" s="327">
        <v>15</v>
      </c>
      <c r="H160" s="327">
        <v>1</v>
      </c>
      <c r="I160" s="327">
        <v>30</v>
      </c>
      <c r="J160" s="327">
        <v>16</v>
      </c>
      <c r="K160" s="327">
        <v>102</v>
      </c>
      <c r="L160" s="327">
        <v>248</v>
      </c>
      <c r="M160" s="296"/>
    </row>
    <row r="161" spans="1:13" ht="15.75" customHeight="1">
      <c r="A161" s="299" t="s">
        <v>529</v>
      </c>
      <c r="B161" s="327">
        <v>15</v>
      </c>
      <c r="C161" s="327">
        <v>38</v>
      </c>
      <c r="D161" s="327">
        <v>23</v>
      </c>
      <c r="E161" s="327">
        <v>115</v>
      </c>
      <c r="F161" s="327">
        <v>132</v>
      </c>
      <c r="G161" s="327">
        <v>16</v>
      </c>
      <c r="H161" s="327">
        <v>9</v>
      </c>
      <c r="I161" s="327">
        <v>25</v>
      </c>
      <c r="J161" s="327">
        <v>41</v>
      </c>
      <c r="K161" s="327">
        <v>91</v>
      </c>
      <c r="L161" s="327">
        <v>149</v>
      </c>
      <c r="M161" s="296"/>
    </row>
    <row r="162" spans="1:13" ht="15.75" customHeight="1">
      <c r="A162" s="299" t="s">
        <v>507</v>
      </c>
      <c r="B162" s="327">
        <v>33</v>
      </c>
      <c r="C162" s="327">
        <v>48</v>
      </c>
      <c r="D162" s="327">
        <v>92</v>
      </c>
      <c r="E162" s="327">
        <v>93</v>
      </c>
      <c r="F162" s="327">
        <v>127</v>
      </c>
      <c r="G162" s="327">
        <v>67</v>
      </c>
      <c r="H162" s="327">
        <v>18</v>
      </c>
      <c r="I162" s="327">
        <v>29</v>
      </c>
      <c r="J162" s="327">
        <v>48</v>
      </c>
      <c r="K162" s="327">
        <v>100</v>
      </c>
      <c r="L162" s="327">
        <v>76</v>
      </c>
      <c r="M162" s="296"/>
    </row>
    <row r="163" spans="1:13" ht="15.75" customHeight="1">
      <c r="A163" s="299" t="s">
        <v>510</v>
      </c>
      <c r="B163" s="327">
        <v>25</v>
      </c>
      <c r="C163" s="327">
        <v>42</v>
      </c>
      <c r="D163" s="327">
        <v>150</v>
      </c>
      <c r="E163" s="327">
        <v>58</v>
      </c>
      <c r="F163" s="327">
        <v>97</v>
      </c>
      <c r="G163" s="327">
        <v>73</v>
      </c>
      <c r="H163" s="327">
        <v>19</v>
      </c>
      <c r="I163" s="327">
        <v>22</v>
      </c>
      <c r="J163" s="327">
        <v>20</v>
      </c>
      <c r="K163" s="327">
        <v>55</v>
      </c>
      <c r="L163" s="327">
        <v>45</v>
      </c>
      <c r="M163" s="296"/>
    </row>
    <row r="164" spans="1:13" ht="15.75" customHeight="1">
      <c r="A164" s="299" t="s">
        <v>513</v>
      </c>
      <c r="B164" s="328">
        <v>16</v>
      </c>
      <c r="C164" s="328">
        <v>25</v>
      </c>
      <c r="D164" s="328">
        <v>88</v>
      </c>
      <c r="E164" s="328">
        <v>42</v>
      </c>
      <c r="F164" s="328">
        <v>72</v>
      </c>
      <c r="G164" s="328">
        <v>48</v>
      </c>
      <c r="H164" s="328">
        <v>9</v>
      </c>
      <c r="I164" s="328">
        <v>27</v>
      </c>
      <c r="J164" s="328">
        <v>10</v>
      </c>
      <c r="K164" s="328">
        <v>51</v>
      </c>
      <c r="L164" s="328">
        <v>50</v>
      </c>
      <c r="M164" s="296"/>
    </row>
    <row r="165" spans="1:13" ht="15.75" customHeight="1">
      <c r="A165" s="299" t="s">
        <v>516</v>
      </c>
      <c r="B165" s="327">
        <v>24</v>
      </c>
      <c r="C165" s="327">
        <v>32</v>
      </c>
      <c r="D165" s="327">
        <v>36</v>
      </c>
      <c r="E165" s="327">
        <v>42</v>
      </c>
      <c r="F165" s="327">
        <v>66</v>
      </c>
      <c r="G165" s="327">
        <v>13</v>
      </c>
      <c r="H165" s="327">
        <v>6</v>
      </c>
      <c r="I165" s="327">
        <v>27</v>
      </c>
      <c r="J165" s="327">
        <v>6</v>
      </c>
      <c r="K165" s="327">
        <v>48</v>
      </c>
      <c r="L165" s="327">
        <v>47</v>
      </c>
      <c r="M165" s="296"/>
    </row>
    <row r="166" spans="1:13" ht="15.75" customHeight="1">
      <c r="A166" s="299" t="s">
        <v>519</v>
      </c>
      <c r="B166" s="327">
        <v>23</v>
      </c>
      <c r="C166" s="327">
        <v>59</v>
      </c>
      <c r="D166" s="327">
        <v>17</v>
      </c>
      <c r="E166" s="327">
        <v>51</v>
      </c>
      <c r="F166" s="327">
        <v>88</v>
      </c>
      <c r="G166" s="327">
        <v>9</v>
      </c>
      <c r="H166" s="327">
        <v>6</v>
      </c>
      <c r="I166" s="327">
        <v>11</v>
      </c>
      <c r="J166" s="327">
        <v>11</v>
      </c>
      <c r="K166" s="327">
        <v>25</v>
      </c>
      <c r="L166" s="327">
        <v>38</v>
      </c>
      <c r="M166" s="296"/>
    </row>
    <row r="167" spans="1:13" ht="15.75" customHeight="1">
      <c r="A167" s="299" t="s">
        <v>524</v>
      </c>
      <c r="B167" s="327">
        <v>55</v>
      </c>
      <c r="C167" s="327">
        <v>66</v>
      </c>
      <c r="D167" s="327">
        <v>14</v>
      </c>
      <c r="E167" s="327">
        <v>61</v>
      </c>
      <c r="F167" s="327">
        <v>98</v>
      </c>
      <c r="G167" s="327">
        <v>17</v>
      </c>
      <c r="H167" s="327">
        <v>9</v>
      </c>
      <c r="I167" s="327">
        <v>17</v>
      </c>
      <c r="J167" s="327">
        <v>10</v>
      </c>
      <c r="K167" s="327">
        <v>34</v>
      </c>
      <c r="L167" s="327">
        <v>22</v>
      </c>
      <c r="M167" s="296"/>
    </row>
    <row r="168" spans="1:13" ht="15.75" customHeight="1">
      <c r="A168" s="299" t="s">
        <v>530</v>
      </c>
      <c r="B168" s="327">
        <v>34</v>
      </c>
      <c r="C168" s="327">
        <v>40</v>
      </c>
      <c r="D168" s="327">
        <v>13</v>
      </c>
      <c r="E168" s="327">
        <v>41</v>
      </c>
      <c r="F168" s="327">
        <v>65</v>
      </c>
      <c r="G168" s="327">
        <v>8</v>
      </c>
      <c r="H168" s="327">
        <v>2</v>
      </c>
      <c r="I168" s="327">
        <v>12</v>
      </c>
      <c r="J168" s="327">
        <v>9</v>
      </c>
      <c r="K168" s="327">
        <v>19</v>
      </c>
      <c r="L168" s="327">
        <v>10</v>
      </c>
      <c r="M168" s="296"/>
    </row>
    <row r="169" spans="1:13" ht="15.75" customHeight="1">
      <c r="A169" s="299" t="s">
        <v>508</v>
      </c>
      <c r="B169" s="327">
        <v>20</v>
      </c>
      <c r="C169" s="327">
        <v>24</v>
      </c>
      <c r="D169" s="327">
        <v>3</v>
      </c>
      <c r="E169" s="327">
        <v>15</v>
      </c>
      <c r="F169" s="327">
        <v>42</v>
      </c>
      <c r="G169" s="327">
        <v>13</v>
      </c>
      <c r="H169" s="327">
        <v>5</v>
      </c>
      <c r="I169" s="327">
        <v>6</v>
      </c>
      <c r="J169" s="327">
        <v>4</v>
      </c>
      <c r="K169" s="327">
        <v>14</v>
      </c>
      <c r="L169" s="327">
        <v>12</v>
      </c>
      <c r="M169" s="296"/>
    </row>
    <row r="170" spans="1:13" ht="15.75" customHeight="1">
      <c r="A170" s="299" t="s">
        <v>511</v>
      </c>
      <c r="B170" s="327">
        <v>16</v>
      </c>
      <c r="C170" s="327">
        <v>9</v>
      </c>
      <c r="D170" s="327">
        <v>2</v>
      </c>
      <c r="E170" s="327">
        <v>16</v>
      </c>
      <c r="F170" s="327">
        <v>46</v>
      </c>
      <c r="G170" s="327">
        <v>7</v>
      </c>
      <c r="H170" s="327">
        <v>4</v>
      </c>
      <c r="I170" s="327">
        <v>8</v>
      </c>
      <c r="J170" s="327">
        <v>11</v>
      </c>
      <c r="K170" s="327">
        <v>6</v>
      </c>
      <c r="L170" s="327">
        <v>10</v>
      </c>
      <c r="M170" s="296"/>
    </row>
    <row r="171" spans="1:13" ht="15.75" customHeight="1">
      <c r="A171" s="299" t="s">
        <v>514</v>
      </c>
      <c r="B171" s="327">
        <v>13</v>
      </c>
      <c r="C171" s="327">
        <v>9</v>
      </c>
      <c r="D171" s="327">
        <v>3</v>
      </c>
      <c r="E171" s="327">
        <v>8</v>
      </c>
      <c r="F171" s="327">
        <v>44</v>
      </c>
      <c r="G171" s="327">
        <v>4</v>
      </c>
      <c r="H171" s="327">
        <v>6</v>
      </c>
      <c r="I171" s="327">
        <v>3</v>
      </c>
      <c r="J171" s="327">
        <v>5</v>
      </c>
      <c r="K171" s="327">
        <v>3</v>
      </c>
      <c r="L171" s="327">
        <v>7</v>
      </c>
      <c r="M171" s="296"/>
    </row>
    <row r="172" spans="1:13" ht="15.75" customHeight="1">
      <c r="A172" s="299" t="s">
        <v>517</v>
      </c>
      <c r="B172" s="327">
        <v>4</v>
      </c>
      <c r="C172" s="327">
        <v>13</v>
      </c>
      <c r="D172" s="302">
        <v>0</v>
      </c>
      <c r="E172" s="300">
        <v>2</v>
      </c>
      <c r="F172" s="300">
        <v>64</v>
      </c>
      <c r="G172" s="300">
        <v>4</v>
      </c>
      <c r="H172" s="300">
        <v>2</v>
      </c>
      <c r="I172" s="302">
        <v>0</v>
      </c>
      <c r="J172" s="327">
        <v>3</v>
      </c>
      <c r="K172" s="327">
        <v>1</v>
      </c>
      <c r="L172" s="327">
        <v>3</v>
      </c>
      <c r="M172" s="296"/>
    </row>
    <row r="173" spans="1:13" ht="15.75" customHeight="1">
      <c r="A173" s="299" t="s">
        <v>557</v>
      </c>
      <c r="B173" s="327">
        <v>6</v>
      </c>
      <c r="C173" s="300">
        <v>6</v>
      </c>
      <c r="D173" s="327">
        <v>1</v>
      </c>
      <c r="E173" s="327">
        <v>5</v>
      </c>
      <c r="F173" s="327">
        <v>76</v>
      </c>
      <c r="G173" s="327">
        <v>2</v>
      </c>
      <c r="H173" s="302">
        <v>0</v>
      </c>
      <c r="I173" s="302">
        <v>0</v>
      </c>
      <c r="J173" s="327">
        <v>1</v>
      </c>
      <c r="K173" s="302">
        <v>0</v>
      </c>
      <c r="L173" s="302">
        <v>0</v>
      </c>
      <c r="M173" s="296"/>
    </row>
    <row r="174" spans="1:13" ht="15.75" customHeight="1">
      <c r="A174" s="299" t="s">
        <v>558</v>
      </c>
      <c r="B174" s="302">
        <v>0</v>
      </c>
      <c r="C174" s="300">
        <v>1</v>
      </c>
      <c r="D174" s="327">
        <v>1</v>
      </c>
      <c r="E174" s="327">
        <v>10</v>
      </c>
      <c r="F174" s="327">
        <v>11</v>
      </c>
      <c r="G174" s="327">
        <v>1</v>
      </c>
      <c r="H174" s="300">
        <v>1</v>
      </c>
      <c r="I174" s="300">
        <v>8</v>
      </c>
      <c r="J174" s="302">
        <v>0</v>
      </c>
      <c r="K174" s="300">
        <v>9</v>
      </c>
      <c r="L174" s="300">
        <v>17</v>
      </c>
      <c r="M174" s="296"/>
    </row>
    <row r="175" spans="1:13" ht="15.75" customHeight="1" thickBot="1">
      <c r="A175" s="303" t="s">
        <v>526</v>
      </c>
      <c r="B175" s="329">
        <f>SUM(B155:B174)</f>
        <v>371</v>
      </c>
      <c r="C175" s="329">
        <f aca="true" t="shared" si="7" ref="C175:L175">SUM(C155:C174)</f>
        <v>590</v>
      </c>
      <c r="D175" s="329">
        <f t="shared" si="7"/>
        <v>812</v>
      </c>
      <c r="E175" s="329">
        <f t="shared" si="7"/>
        <v>883</v>
      </c>
      <c r="F175" s="329">
        <f t="shared" si="7"/>
        <v>1524</v>
      </c>
      <c r="G175" s="329">
        <f t="shared" si="7"/>
        <v>486</v>
      </c>
      <c r="H175" s="329">
        <f t="shared" si="7"/>
        <v>158</v>
      </c>
      <c r="I175" s="329">
        <f t="shared" si="7"/>
        <v>338</v>
      </c>
      <c r="J175" s="329">
        <f t="shared" si="7"/>
        <v>283</v>
      </c>
      <c r="K175" s="329">
        <f t="shared" si="7"/>
        <v>776</v>
      </c>
      <c r="L175" s="329">
        <f t="shared" si="7"/>
        <v>1098</v>
      </c>
      <c r="M175" s="296"/>
    </row>
    <row r="176" spans="1:11" ht="30" customHeight="1" thickBot="1">
      <c r="A176" s="331"/>
      <c r="K176" s="332"/>
    </row>
    <row r="177" spans="1:13" ht="15" customHeight="1">
      <c r="A177" s="297" t="s">
        <v>541</v>
      </c>
      <c r="B177" s="623" t="s">
        <v>620</v>
      </c>
      <c r="C177" s="624"/>
      <c r="D177" s="624"/>
      <c r="E177" s="624"/>
      <c r="F177" s="624"/>
      <c r="G177" s="624"/>
      <c r="H177" s="624"/>
      <c r="I177" s="625" t="s">
        <v>630</v>
      </c>
      <c r="J177" s="627" t="s">
        <v>631</v>
      </c>
      <c r="K177" s="321"/>
      <c r="L177" s="296"/>
      <c r="M177" s="296"/>
    </row>
    <row r="178" spans="1:13" ht="15.75" customHeight="1" thickBot="1">
      <c r="A178" s="333" t="s">
        <v>554</v>
      </c>
      <c r="B178" s="334" t="s">
        <v>632</v>
      </c>
      <c r="C178" s="335" t="s">
        <v>633</v>
      </c>
      <c r="D178" s="335" t="s">
        <v>634</v>
      </c>
      <c r="E178" s="335" t="s">
        <v>635</v>
      </c>
      <c r="F178" s="335" t="s">
        <v>636</v>
      </c>
      <c r="G178" s="335" t="s">
        <v>637</v>
      </c>
      <c r="H178" s="335" t="s">
        <v>638</v>
      </c>
      <c r="I178" s="626"/>
      <c r="J178" s="628"/>
      <c r="K178" s="321"/>
      <c r="L178" s="296"/>
      <c r="M178" s="296"/>
    </row>
    <row r="179" spans="1:10" ht="15.75" customHeight="1">
      <c r="A179" s="299" t="s">
        <v>555</v>
      </c>
      <c r="B179" s="327">
        <v>30</v>
      </c>
      <c r="C179" s="327">
        <v>23</v>
      </c>
      <c r="D179" s="327">
        <v>25</v>
      </c>
      <c r="E179" s="327">
        <v>35</v>
      </c>
      <c r="F179" s="328">
        <v>25</v>
      </c>
      <c r="G179" s="328">
        <v>43</v>
      </c>
      <c r="H179" s="328">
        <v>3</v>
      </c>
      <c r="I179" s="302">
        <v>0</v>
      </c>
      <c r="J179" s="336">
        <f aca="true" t="shared" si="8" ref="J179:J198">SUM(B129:M129,B155:L155,B179:I179)</f>
        <v>1556</v>
      </c>
    </row>
    <row r="180" spans="1:10" ht="15.75" customHeight="1">
      <c r="A180" s="299" t="s">
        <v>556</v>
      </c>
      <c r="B180" s="327">
        <v>20</v>
      </c>
      <c r="C180" s="327">
        <v>23</v>
      </c>
      <c r="D180" s="327">
        <v>46</v>
      </c>
      <c r="E180" s="327">
        <v>27</v>
      </c>
      <c r="F180" s="328">
        <v>26</v>
      </c>
      <c r="G180" s="328">
        <v>19</v>
      </c>
      <c r="H180" s="328">
        <v>9</v>
      </c>
      <c r="I180" s="302">
        <v>0</v>
      </c>
      <c r="J180" s="336">
        <f t="shared" si="8"/>
        <v>1394</v>
      </c>
    </row>
    <row r="181" spans="1:10" ht="15.75" customHeight="1">
      <c r="A181" s="299" t="s">
        <v>512</v>
      </c>
      <c r="B181" s="327">
        <v>7</v>
      </c>
      <c r="C181" s="327">
        <v>28</v>
      </c>
      <c r="D181" s="327">
        <v>49</v>
      </c>
      <c r="E181" s="327">
        <v>24</v>
      </c>
      <c r="F181" s="328">
        <v>22</v>
      </c>
      <c r="G181" s="328">
        <v>14</v>
      </c>
      <c r="H181" s="328">
        <v>11</v>
      </c>
      <c r="I181" s="302">
        <v>0</v>
      </c>
      <c r="J181" s="336">
        <f t="shared" si="8"/>
        <v>1508</v>
      </c>
    </row>
    <row r="182" spans="1:10" ht="15.75" customHeight="1">
      <c r="A182" s="299" t="s">
        <v>515</v>
      </c>
      <c r="B182" s="327">
        <v>5</v>
      </c>
      <c r="C182" s="327">
        <v>34</v>
      </c>
      <c r="D182" s="327">
        <v>34</v>
      </c>
      <c r="E182" s="327">
        <v>28</v>
      </c>
      <c r="F182" s="328">
        <v>22</v>
      </c>
      <c r="G182" s="328">
        <v>25</v>
      </c>
      <c r="H182" s="328">
        <v>11</v>
      </c>
      <c r="I182" s="302">
        <v>0</v>
      </c>
      <c r="J182" s="336">
        <f t="shared" si="8"/>
        <v>1441</v>
      </c>
    </row>
    <row r="183" spans="1:10" ht="15.75" customHeight="1">
      <c r="A183" s="299" t="s">
        <v>518</v>
      </c>
      <c r="B183" s="327">
        <v>10</v>
      </c>
      <c r="C183" s="327">
        <v>16</v>
      </c>
      <c r="D183" s="327">
        <v>16</v>
      </c>
      <c r="E183" s="327">
        <v>45</v>
      </c>
      <c r="F183" s="328">
        <v>61</v>
      </c>
      <c r="G183" s="328">
        <v>25</v>
      </c>
      <c r="H183" s="328">
        <v>7</v>
      </c>
      <c r="I183" s="302">
        <v>0</v>
      </c>
      <c r="J183" s="336">
        <f t="shared" si="8"/>
        <v>1749</v>
      </c>
    </row>
    <row r="184" spans="1:10" ht="15.75" customHeight="1">
      <c r="A184" s="299" t="s">
        <v>523</v>
      </c>
      <c r="B184" s="327">
        <v>30</v>
      </c>
      <c r="C184" s="327">
        <v>32</v>
      </c>
      <c r="D184" s="327">
        <v>20</v>
      </c>
      <c r="E184" s="327">
        <v>53</v>
      </c>
      <c r="F184" s="328">
        <v>45</v>
      </c>
      <c r="G184" s="328">
        <v>48</v>
      </c>
      <c r="H184" s="328">
        <v>7</v>
      </c>
      <c r="I184" s="302">
        <v>0</v>
      </c>
      <c r="J184" s="336">
        <f t="shared" si="8"/>
        <v>1955</v>
      </c>
    </row>
    <row r="185" spans="1:10" ht="15.75" customHeight="1">
      <c r="A185" s="299" t="s">
        <v>529</v>
      </c>
      <c r="B185" s="327">
        <v>41</v>
      </c>
      <c r="C185" s="327">
        <v>26</v>
      </c>
      <c r="D185" s="327">
        <v>31</v>
      </c>
      <c r="E185" s="327">
        <v>66</v>
      </c>
      <c r="F185" s="328">
        <v>56</v>
      </c>
      <c r="G185" s="328">
        <v>51</v>
      </c>
      <c r="H185" s="328">
        <v>5</v>
      </c>
      <c r="I185" s="302">
        <v>0</v>
      </c>
      <c r="J185" s="336">
        <f t="shared" si="8"/>
        <v>2050</v>
      </c>
    </row>
    <row r="186" spans="1:10" ht="15.75" customHeight="1">
      <c r="A186" s="299" t="s">
        <v>507</v>
      </c>
      <c r="B186" s="327">
        <v>26</v>
      </c>
      <c r="C186" s="327">
        <v>33</v>
      </c>
      <c r="D186" s="327">
        <v>63</v>
      </c>
      <c r="E186" s="327">
        <v>52</v>
      </c>
      <c r="F186" s="328">
        <v>44</v>
      </c>
      <c r="G186" s="328">
        <v>42</v>
      </c>
      <c r="H186" s="328">
        <v>10</v>
      </c>
      <c r="I186" s="302">
        <v>0</v>
      </c>
      <c r="J186" s="336">
        <f t="shared" si="8"/>
        <v>2298</v>
      </c>
    </row>
    <row r="187" spans="1:10" ht="15.75" customHeight="1">
      <c r="A187" s="299" t="s">
        <v>510</v>
      </c>
      <c r="B187" s="327">
        <v>15</v>
      </c>
      <c r="C187" s="327">
        <v>29</v>
      </c>
      <c r="D187" s="327">
        <v>45</v>
      </c>
      <c r="E187" s="327">
        <v>38</v>
      </c>
      <c r="F187" s="328">
        <v>19</v>
      </c>
      <c r="G187" s="328">
        <v>26</v>
      </c>
      <c r="H187" s="328">
        <v>13</v>
      </c>
      <c r="I187" s="302">
        <v>0</v>
      </c>
      <c r="J187" s="336">
        <f t="shared" si="8"/>
        <v>1874</v>
      </c>
    </row>
    <row r="188" spans="1:10" ht="15.75" customHeight="1">
      <c r="A188" s="299" t="s">
        <v>513</v>
      </c>
      <c r="B188" s="328">
        <v>6</v>
      </c>
      <c r="C188" s="328">
        <v>24</v>
      </c>
      <c r="D188" s="328">
        <v>33</v>
      </c>
      <c r="E188" s="328">
        <v>26</v>
      </c>
      <c r="F188" s="328">
        <v>26</v>
      </c>
      <c r="G188" s="328">
        <v>28</v>
      </c>
      <c r="H188" s="328">
        <v>12</v>
      </c>
      <c r="I188" s="302">
        <v>0</v>
      </c>
      <c r="J188" s="336">
        <f t="shared" si="8"/>
        <v>1586</v>
      </c>
    </row>
    <row r="189" spans="1:10" ht="15.75" customHeight="1">
      <c r="A189" s="299" t="s">
        <v>516</v>
      </c>
      <c r="B189" s="327">
        <v>10</v>
      </c>
      <c r="C189" s="327">
        <v>21</v>
      </c>
      <c r="D189" s="327">
        <v>20</v>
      </c>
      <c r="E189" s="327">
        <v>25</v>
      </c>
      <c r="F189" s="328">
        <v>22</v>
      </c>
      <c r="G189" s="301">
        <v>18</v>
      </c>
      <c r="H189" s="301">
        <v>8</v>
      </c>
      <c r="I189" s="302">
        <v>0</v>
      </c>
      <c r="J189" s="336">
        <f t="shared" si="8"/>
        <v>1455</v>
      </c>
    </row>
    <row r="190" spans="1:10" ht="15.75" customHeight="1">
      <c r="A190" s="299" t="s">
        <v>519</v>
      </c>
      <c r="B190" s="327">
        <v>6</v>
      </c>
      <c r="C190" s="327">
        <v>22</v>
      </c>
      <c r="D190" s="327">
        <v>27</v>
      </c>
      <c r="E190" s="327">
        <v>43</v>
      </c>
      <c r="F190" s="328">
        <v>30</v>
      </c>
      <c r="G190" s="301">
        <v>26</v>
      </c>
      <c r="H190" s="301">
        <v>10</v>
      </c>
      <c r="I190" s="302">
        <v>0</v>
      </c>
      <c r="J190" s="336">
        <f t="shared" si="8"/>
        <v>1708</v>
      </c>
    </row>
    <row r="191" spans="1:10" ht="15.75" customHeight="1">
      <c r="A191" s="299" t="s">
        <v>524</v>
      </c>
      <c r="B191" s="327">
        <v>17</v>
      </c>
      <c r="C191" s="327">
        <v>40</v>
      </c>
      <c r="D191" s="327">
        <v>50</v>
      </c>
      <c r="E191" s="327">
        <v>49</v>
      </c>
      <c r="F191" s="328">
        <v>33</v>
      </c>
      <c r="G191" s="301">
        <v>51</v>
      </c>
      <c r="H191" s="301">
        <v>18</v>
      </c>
      <c r="I191" s="302">
        <v>0</v>
      </c>
      <c r="J191" s="336">
        <f t="shared" si="8"/>
        <v>2354</v>
      </c>
    </row>
    <row r="192" spans="1:10" ht="15.75" customHeight="1">
      <c r="A192" s="299" t="s">
        <v>530</v>
      </c>
      <c r="B192" s="327">
        <v>8</v>
      </c>
      <c r="C192" s="327">
        <v>49</v>
      </c>
      <c r="D192" s="327">
        <v>47</v>
      </c>
      <c r="E192" s="327">
        <v>35</v>
      </c>
      <c r="F192" s="328">
        <v>25</v>
      </c>
      <c r="G192" s="301">
        <v>51</v>
      </c>
      <c r="H192" s="301">
        <v>12</v>
      </c>
      <c r="I192" s="302">
        <v>0</v>
      </c>
      <c r="J192" s="336">
        <f t="shared" si="8"/>
        <v>1754</v>
      </c>
    </row>
    <row r="193" spans="1:10" ht="15.75" customHeight="1">
      <c r="A193" s="299" t="s">
        <v>508</v>
      </c>
      <c r="B193" s="327">
        <v>7</v>
      </c>
      <c r="C193" s="327">
        <v>24</v>
      </c>
      <c r="D193" s="327">
        <v>21</v>
      </c>
      <c r="E193" s="327">
        <v>16</v>
      </c>
      <c r="F193" s="328">
        <v>23</v>
      </c>
      <c r="G193" s="301">
        <v>23</v>
      </c>
      <c r="H193" s="301">
        <v>15</v>
      </c>
      <c r="I193" s="302">
        <v>0</v>
      </c>
      <c r="J193" s="336">
        <f t="shared" si="8"/>
        <v>1074</v>
      </c>
    </row>
    <row r="194" spans="1:10" ht="15.75" customHeight="1">
      <c r="A194" s="299" t="s">
        <v>511</v>
      </c>
      <c r="B194" s="327">
        <v>4</v>
      </c>
      <c r="C194" s="327">
        <v>13</v>
      </c>
      <c r="D194" s="327">
        <v>17</v>
      </c>
      <c r="E194" s="327">
        <v>21</v>
      </c>
      <c r="F194" s="328">
        <v>15</v>
      </c>
      <c r="G194" s="301">
        <v>17</v>
      </c>
      <c r="H194" s="301">
        <v>9</v>
      </c>
      <c r="I194" s="302">
        <v>0</v>
      </c>
      <c r="J194" s="336">
        <f t="shared" si="8"/>
        <v>877</v>
      </c>
    </row>
    <row r="195" spans="1:10" ht="15.75" customHeight="1">
      <c r="A195" s="299" t="s">
        <v>514</v>
      </c>
      <c r="B195" s="327">
        <v>2</v>
      </c>
      <c r="C195" s="327">
        <v>10</v>
      </c>
      <c r="D195" s="327">
        <v>10</v>
      </c>
      <c r="E195" s="327">
        <v>12</v>
      </c>
      <c r="F195" s="328">
        <v>5</v>
      </c>
      <c r="G195" s="301">
        <v>14</v>
      </c>
      <c r="H195" s="301">
        <v>9</v>
      </c>
      <c r="I195" s="302">
        <v>0</v>
      </c>
      <c r="J195" s="336">
        <f t="shared" si="8"/>
        <v>619</v>
      </c>
    </row>
    <row r="196" spans="1:10" ht="15.75" customHeight="1">
      <c r="A196" s="299" t="s">
        <v>517</v>
      </c>
      <c r="B196" s="327">
        <v>1</v>
      </c>
      <c r="C196" s="327">
        <v>6</v>
      </c>
      <c r="D196" s="327">
        <v>4</v>
      </c>
      <c r="E196" s="327">
        <v>4</v>
      </c>
      <c r="F196" s="328">
        <v>2</v>
      </c>
      <c r="G196" s="301">
        <v>9</v>
      </c>
      <c r="H196" s="301">
        <v>1</v>
      </c>
      <c r="I196" s="302">
        <v>0</v>
      </c>
      <c r="J196" s="336">
        <f t="shared" si="8"/>
        <v>411</v>
      </c>
    </row>
    <row r="197" spans="1:10" ht="15.75" customHeight="1">
      <c r="A197" s="299" t="s">
        <v>557</v>
      </c>
      <c r="B197" s="327">
        <v>2</v>
      </c>
      <c r="C197" s="327">
        <v>3</v>
      </c>
      <c r="D197" s="327">
        <v>2</v>
      </c>
      <c r="E197" s="327">
        <v>4</v>
      </c>
      <c r="F197" s="301">
        <v>2</v>
      </c>
      <c r="G197" s="301">
        <v>3</v>
      </c>
      <c r="H197" s="301">
        <v>1</v>
      </c>
      <c r="I197" s="302">
        <v>0</v>
      </c>
      <c r="J197" s="336">
        <f t="shared" si="8"/>
        <v>279</v>
      </c>
    </row>
    <row r="198" spans="1:10" ht="15.75" customHeight="1">
      <c r="A198" s="299" t="s">
        <v>558</v>
      </c>
      <c r="B198" s="327">
        <v>1</v>
      </c>
      <c r="C198" s="327">
        <v>1</v>
      </c>
      <c r="D198" s="327">
        <v>2</v>
      </c>
      <c r="E198" s="302">
        <v>0</v>
      </c>
      <c r="F198" s="301">
        <v>2</v>
      </c>
      <c r="G198" s="301">
        <v>1</v>
      </c>
      <c r="H198" s="302">
        <v>0</v>
      </c>
      <c r="I198" s="302">
        <v>0</v>
      </c>
      <c r="J198" s="336">
        <f t="shared" si="8"/>
        <v>167</v>
      </c>
    </row>
    <row r="199" spans="1:10" ht="19.5" customHeight="1" thickBot="1">
      <c r="A199" s="303" t="s">
        <v>526</v>
      </c>
      <c r="B199" s="329">
        <f>SUM(B179:B198)</f>
        <v>248</v>
      </c>
      <c r="C199" s="329">
        <f aca="true" t="shared" si="9" ref="C199:J199">SUM(C179:C198)</f>
        <v>457</v>
      </c>
      <c r="D199" s="329">
        <f t="shared" si="9"/>
        <v>562</v>
      </c>
      <c r="E199" s="329">
        <f t="shared" si="9"/>
        <v>603</v>
      </c>
      <c r="F199" s="329">
        <f t="shared" si="9"/>
        <v>505</v>
      </c>
      <c r="G199" s="329">
        <f t="shared" si="9"/>
        <v>534</v>
      </c>
      <c r="H199" s="329">
        <f t="shared" si="9"/>
        <v>171</v>
      </c>
      <c r="I199" s="329">
        <f t="shared" si="9"/>
        <v>0</v>
      </c>
      <c r="J199" s="337">
        <f t="shared" si="9"/>
        <v>28109</v>
      </c>
    </row>
    <row r="200" spans="1:12" s="310" customFormat="1" ht="17.25" customHeight="1">
      <c r="A200" s="307"/>
      <c r="B200" s="308"/>
      <c r="C200" s="308"/>
      <c r="D200" s="308"/>
      <c r="E200" s="308"/>
      <c r="F200" s="308"/>
      <c r="G200" s="308"/>
      <c r="H200" s="308"/>
      <c r="I200" s="308"/>
      <c r="J200" s="309" t="s">
        <v>571</v>
      </c>
      <c r="K200" s="308"/>
      <c r="L200" s="308"/>
    </row>
    <row r="201" spans="1:12" s="310" customFormat="1" ht="12" customHeight="1">
      <c r="A201" s="307" t="s">
        <v>639</v>
      </c>
      <c r="B201" s="308"/>
      <c r="C201" s="308"/>
      <c r="D201" s="308"/>
      <c r="E201" s="308"/>
      <c r="F201" s="308"/>
      <c r="G201" s="308"/>
      <c r="H201" s="308"/>
      <c r="I201" s="308"/>
      <c r="J201" s="309"/>
      <c r="K201" s="308"/>
      <c r="L201" s="308"/>
    </row>
    <row r="202" spans="1:13" ht="19.5" customHeight="1">
      <c r="A202" s="588" t="s">
        <v>640</v>
      </c>
      <c r="B202" s="588"/>
      <c r="C202" s="588"/>
      <c r="D202" s="588"/>
      <c r="E202" s="588"/>
      <c r="F202" s="588"/>
      <c r="G202" s="588"/>
      <c r="H202" s="588"/>
      <c r="I202" s="588"/>
      <c r="J202" s="588"/>
      <c r="K202" s="588"/>
      <c r="L202" s="588"/>
      <c r="M202" s="588"/>
    </row>
    <row r="203" spans="1:11" ht="15" customHeight="1" thickBot="1">
      <c r="A203" s="319"/>
      <c r="B203" s="294"/>
      <c r="C203" s="294"/>
      <c r="D203" s="294"/>
      <c r="E203" s="294"/>
      <c r="F203" s="294"/>
      <c r="G203" s="294"/>
      <c r="H203" s="294"/>
      <c r="I203" s="294"/>
      <c r="J203" s="294"/>
      <c r="K203" s="295" t="s">
        <v>24</v>
      </c>
    </row>
    <row r="204" spans="1:13" ht="15" customHeight="1">
      <c r="A204" s="297" t="s">
        <v>541</v>
      </c>
      <c r="B204" s="593" t="s">
        <v>641</v>
      </c>
      <c r="C204" s="584" t="s">
        <v>642</v>
      </c>
      <c r="D204" s="584" t="s">
        <v>643</v>
      </c>
      <c r="E204" s="601" t="s">
        <v>644</v>
      </c>
      <c r="F204" s="584" t="s">
        <v>645</v>
      </c>
      <c r="G204" s="584" t="s">
        <v>646</v>
      </c>
      <c r="H204" s="584" t="s">
        <v>647</v>
      </c>
      <c r="I204" s="584" t="s">
        <v>648</v>
      </c>
      <c r="J204" s="621" t="s">
        <v>649</v>
      </c>
      <c r="K204" s="586" t="s">
        <v>650</v>
      </c>
      <c r="L204" s="338"/>
      <c r="M204" s="322"/>
    </row>
    <row r="205" spans="1:13" ht="15.75" customHeight="1">
      <c r="A205" s="298" t="s">
        <v>554</v>
      </c>
      <c r="B205" s="594"/>
      <c r="C205" s="585"/>
      <c r="D205" s="585"/>
      <c r="E205" s="602"/>
      <c r="F205" s="585"/>
      <c r="G205" s="585"/>
      <c r="H205" s="585"/>
      <c r="I205" s="585"/>
      <c r="J205" s="585"/>
      <c r="K205" s="622"/>
      <c r="L205" s="338"/>
      <c r="M205" s="322"/>
    </row>
    <row r="206" spans="1:11" ht="15.75" customHeight="1">
      <c r="A206" s="299" t="s">
        <v>555</v>
      </c>
      <c r="B206" s="315">
        <v>10</v>
      </c>
      <c r="C206" s="316">
        <v>19</v>
      </c>
      <c r="D206" s="316">
        <v>23</v>
      </c>
      <c r="E206" s="316">
        <v>32</v>
      </c>
      <c r="F206" s="316">
        <v>26</v>
      </c>
      <c r="G206" s="316">
        <v>42</v>
      </c>
      <c r="H206" s="316">
        <v>22</v>
      </c>
      <c r="I206" s="316">
        <v>28</v>
      </c>
      <c r="J206" s="316">
        <v>3</v>
      </c>
      <c r="K206" s="339">
        <f>SUM(B206:J206)</f>
        <v>205</v>
      </c>
    </row>
    <row r="207" spans="1:11" ht="15.75" customHeight="1">
      <c r="A207" s="299" t="s">
        <v>556</v>
      </c>
      <c r="B207" s="315">
        <v>8</v>
      </c>
      <c r="C207" s="316">
        <v>14</v>
      </c>
      <c r="D207" s="316">
        <v>23</v>
      </c>
      <c r="E207" s="316">
        <v>35</v>
      </c>
      <c r="F207" s="316">
        <v>27</v>
      </c>
      <c r="G207" s="316">
        <v>42</v>
      </c>
      <c r="H207" s="316">
        <v>54</v>
      </c>
      <c r="I207" s="316">
        <v>42</v>
      </c>
      <c r="J207" s="302">
        <v>0</v>
      </c>
      <c r="K207" s="339">
        <f aca="true" t="shared" si="10" ref="K207:K225">SUM(B207:J207)</f>
        <v>245</v>
      </c>
    </row>
    <row r="208" spans="1:11" ht="15.75" customHeight="1">
      <c r="A208" s="299" t="s">
        <v>512</v>
      </c>
      <c r="B208" s="315">
        <v>7</v>
      </c>
      <c r="C208" s="316">
        <v>26</v>
      </c>
      <c r="D208" s="316">
        <v>20</v>
      </c>
      <c r="E208" s="316">
        <v>45</v>
      </c>
      <c r="F208" s="316">
        <v>36</v>
      </c>
      <c r="G208" s="316">
        <v>39</v>
      </c>
      <c r="H208" s="316">
        <v>44</v>
      </c>
      <c r="I208" s="316">
        <v>52</v>
      </c>
      <c r="J208" s="302">
        <v>0</v>
      </c>
      <c r="K208" s="339">
        <f t="shared" si="10"/>
        <v>269</v>
      </c>
    </row>
    <row r="209" spans="1:11" ht="15.75" customHeight="1">
      <c r="A209" s="299" t="s">
        <v>515</v>
      </c>
      <c r="B209" s="315">
        <v>9</v>
      </c>
      <c r="C209" s="316">
        <v>24</v>
      </c>
      <c r="D209" s="316">
        <v>16</v>
      </c>
      <c r="E209" s="316">
        <v>43</v>
      </c>
      <c r="F209" s="316">
        <v>38</v>
      </c>
      <c r="G209" s="316">
        <v>73</v>
      </c>
      <c r="H209" s="316">
        <v>44</v>
      </c>
      <c r="I209" s="316">
        <v>61</v>
      </c>
      <c r="J209" s="316">
        <v>16</v>
      </c>
      <c r="K209" s="339">
        <f t="shared" si="10"/>
        <v>324</v>
      </c>
    </row>
    <row r="210" spans="1:11" ht="15.75" customHeight="1">
      <c r="A210" s="299" t="s">
        <v>518</v>
      </c>
      <c r="B210" s="315">
        <v>13</v>
      </c>
      <c r="C210" s="316">
        <v>21</v>
      </c>
      <c r="D210" s="316">
        <v>23</v>
      </c>
      <c r="E210" s="316">
        <v>40</v>
      </c>
      <c r="F210" s="316">
        <v>37</v>
      </c>
      <c r="G210" s="316">
        <v>48</v>
      </c>
      <c r="H210" s="316">
        <v>52</v>
      </c>
      <c r="I210" s="316">
        <v>78</v>
      </c>
      <c r="J210" s="316">
        <v>17</v>
      </c>
      <c r="K210" s="339">
        <f t="shared" si="10"/>
        <v>329</v>
      </c>
    </row>
    <row r="211" spans="1:11" ht="15.75" customHeight="1">
      <c r="A211" s="299" t="s">
        <v>523</v>
      </c>
      <c r="B211" s="315">
        <v>11</v>
      </c>
      <c r="C211" s="316">
        <v>24</v>
      </c>
      <c r="D211" s="316">
        <v>27</v>
      </c>
      <c r="E211" s="316">
        <v>29</v>
      </c>
      <c r="F211" s="316">
        <v>28</v>
      </c>
      <c r="G211" s="316">
        <v>47</v>
      </c>
      <c r="H211" s="316">
        <v>54</v>
      </c>
      <c r="I211" s="316">
        <v>60</v>
      </c>
      <c r="J211" s="316">
        <v>12</v>
      </c>
      <c r="K211" s="339">
        <f t="shared" si="10"/>
        <v>292</v>
      </c>
    </row>
    <row r="212" spans="1:11" ht="15.75" customHeight="1">
      <c r="A212" s="299" t="s">
        <v>529</v>
      </c>
      <c r="B212" s="315">
        <v>16</v>
      </c>
      <c r="C212" s="316">
        <v>22</v>
      </c>
      <c r="D212" s="316">
        <v>29</v>
      </c>
      <c r="E212" s="316">
        <v>36</v>
      </c>
      <c r="F212" s="316">
        <v>30</v>
      </c>
      <c r="G212" s="316">
        <v>59</v>
      </c>
      <c r="H212" s="316">
        <v>68</v>
      </c>
      <c r="I212" s="316">
        <v>60</v>
      </c>
      <c r="J212" s="316">
        <v>4</v>
      </c>
      <c r="K212" s="339">
        <f t="shared" si="10"/>
        <v>324</v>
      </c>
    </row>
    <row r="213" spans="1:11" ht="15.75" customHeight="1">
      <c r="A213" s="299" t="s">
        <v>507</v>
      </c>
      <c r="B213" s="315">
        <v>8</v>
      </c>
      <c r="C213" s="316">
        <v>29</v>
      </c>
      <c r="D213" s="316">
        <v>45</v>
      </c>
      <c r="E213" s="316">
        <v>59</v>
      </c>
      <c r="F213" s="316">
        <v>47</v>
      </c>
      <c r="G213" s="316">
        <v>69</v>
      </c>
      <c r="H213" s="316">
        <v>68</v>
      </c>
      <c r="I213" s="316">
        <v>54</v>
      </c>
      <c r="J213" s="316">
        <v>1</v>
      </c>
      <c r="K213" s="339">
        <f t="shared" si="10"/>
        <v>380</v>
      </c>
    </row>
    <row r="214" spans="1:11" ht="15.75" customHeight="1">
      <c r="A214" s="299" t="s">
        <v>510</v>
      </c>
      <c r="B214" s="315">
        <v>6</v>
      </c>
      <c r="C214" s="316">
        <v>28</v>
      </c>
      <c r="D214" s="316">
        <v>23</v>
      </c>
      <c r="E214" s="316">
        <v>47</v>
      </c>
      <c r="F214" s="316">
        <v>49</v>
      </c>
      <c r="G214" s="316">
        <v>73</v>
      </c>
      <c r="H214" s="316">
        <v>62</v>
      </c>
      <c r="I214" s="316">
        <v>45</v>
      </c>
      <c r="J214" s="316">
        <v>2</v>
      </c>
      <c r="K214" s="339">
        <f t="shared" si="10"/>
        <v>335</v>
      </c>
    </row>
    <row r="215" spans="1:11" ht="15.75" customHeight="1">
      <c r="A215" s="299" t="s">
        <v>513</v>
      </c>
      <c r="B215" s="315">
        <v>24</v>
      </c>
      <c r="C215" s="315">
        <v>23</v>
      </c>
      <c r="D215" s="315">
        <v>31</v>
      </c>
      <c r="E215" s="315">
        <v>56</v>
      </c>
      <c r="F215" s="315">
        <v>49</v>
      </c>
      <c r="G215" s="315">
        <v>78</v>
      </c>
      <c r="H215" s="315">
        <v>52</v>
      </c>
      <c r="I215" s="315">
        <v>80</v>
      </c>
      <c r="J215" s="315">
        <v>2</v>
      </c>
      <c r="K215" s="339">
        <f t="shared" si="10"/>
        <v>395</v>
      </c>
    </row>
    <row r="216" spans="1:11" ht="15.75" customHeight="1">
      <c r="A216" s="299" t="s">
        <v>516</v>
      </c>
      <c r="B216" s="340">
        <v>21</v>
      </c>
      <c r="C216" s="341">
        <v>30</v>
      </c>
      <c r="D216" s="341">
        <v>32</v>
      </c>
      <c r="E216" s="341">
        <v>58</v>
      </c>
      <c r="F216" s="341">
        <v>39</v>
      </c>
      <c r="G216" s="341">
        <v>82</v>
      </c>
      <c r="H216" s="341">
        <v>87</v>
      </c>
      <c r="I216" s="341">
        <v>102</v>
      </c>
      <c r="J216" s="341">
        <v>3</v>
      </c>
      <c r="K216" s="339">
        <f t="shared" si="10"/>
        <v>454</v>
      </c>
    </row>
    <row r="217" spans="1:11" ht="15.75" customHeight="1">
      <c r="A217" s="299" t="s">
        <v>519</v>
      </c>
      <c r="B217" s="340">
        <v>32</v>
      </c>
      <c r="C217" s="341">
        <v>51</v>
      </c>
      <c r="D217" s="341">
        <v>77</v>
      </c>
      <c r="E217" s="341">
        <v>64</v>
      </c>
      <c r="F217" s="341">
        <v>63</v>
      </c>
      <c r="G217" s="341">
        <v>110</v>
      </c>
      <c r="H217" s="341">
        <v>98</v>
      </c>
      <c r="I217" s="341">
        <v>105</v>
      </c>
      <c r="J217" s="341">
        <v>6</v>
      </c>
      <c r="K217" s="339">
        <f t="shared" si="10"/>
        <v>606</v>
      </c>
    </row>
    <row r="218" spans="1:11" ht="15.75" customHeight="1">
      <c r="A218" s="299" t="s">
        <v>524</v>
      </c>
      <c r="B218" s="340">
        <v>43</v>
      </c>
      <c r="C218" s="341">
        <v>57</v>
      </c>
      <c r="D218" s="341">
        <v>75</v>
      </c>
      <c r="E218" s="341">
        <v>118</v>
      </c>
      <c r="F218" s="341">
        <v>82</v>
      </c>
      <c r="G218" s="341">
        <v>141</v>
      </c>
      <c r="H218" s="341">
        <v>139</v>
      </c>
      <c r="I218" s="341">
        <v>103</v>
      </c>
      <c r="J218" s="341">
        <v>6</v>
      </c>
      <c r="K218" s="339">
        <f t="shared" si="10"/>
        <v>764</v>
      </c>
    </row>
    <row r="219" spans="1:11" ht="15.75" customHeight="1">
      <c r="A219" s="299" t="s">
        <v>530</v>
      </c>
      <c r="B219" s="340">
        <v>27</v>
      </c>
      <c r="C219" s="341">
        <v>55</v>
      </c>
      <c r="D219" s="341">
        <v>56</v>
      </c>
      <c r="E219" s="341">
        <v>88</v>
      </c>
      <c r="F219" s="341">
        <v>83</v>
      </c>
      <c r="G219" s="341">
        <v>111</v>
      </c>
      <c r="H219" s="341">
        <v>128</v>
      </c>
      <c r="I219" s="341">
        <v>80</v>
      </c>
      <c r="J219" s="316">
        <v>8</v>
      </c>
      <c r="K219" s="339">
        <f t="shared" si="10"/>
        <v>636</v>
      </c>
    </row>
    <row r="220" spans="1:11" ht="15.75" customHeight="1">
      <c r="A220" s="299" t="s">
        <v>508</v>
      </c>
      <c r="B220" s="340">
        <v>21</v>
      </c>
      <c r="C220" s="341">
        <v>35</v>
      </c>
      <c r="D220" s="341">
        <v>48</v>
      </c>
      <c r="E220" s="341">
        <v>54</v>
      </c>
      <c r="F220" s="341">
        <v>58</v>
      </c>
      <c r="G220" s="341">
        <v>97</v>
      </c>
      <c r="H220" s="341">
        <v>102</v>
      </c>
      <c r="I220" s="341">
        <v>76</v>
      </c>
      <c r="J220" s="302">
        <v>0</v>
      </c>
      <c r="K220" s="339">
        <f t="shared" si="10"/>
        <v>491</v>
      </c>
    </row>
    <row r="221" spans="1:11" ht="15.75" customHeight="1">
      <c r="A221" s="299" t="s">
        <v>511</v>
      </c>
      <c r="B221" s="340">
        <v>31</v>
      </c>
      <c r="C221" s="341">
        <v>35</v>
      </c>
      <c r="D221" s="341">
        <v>37</v>
      </c>
      <c r="E221" s="341">
        <v>46</v>
      </c>
      <c r="F221" s="341">
        <v>51</v>
      </c>
      <c r="G221" s="341">
        <v>91</v>
      </c>
      <c r="H221" s="341">
        <v>81</v>
      </c>
      <c r="I221" s="341">
        <v>45</v>
      </c>
      <c r="J221" s="302">
        <v>0</v>
      </c>
      <c r="K221" s="339">
        <f t="shared" si="10"/>
        <v>417</v>
      </c>
    </row>
    <row r="222" spans="1:11" ht="15.75" customHeight="1">
      <c r="A222" s="299" t="s">
        <v>514</v>
      </c>
      <c r="B222" s="340">
        <v>26</v>
      </c>
      <c r="C222" s="341">
        <v>26</v>
      </c>
      <c r="D222" s="341">
        <v>35</v>
      </c>
      <c r="E222" s="341">
        <v>34</v>
      </c>
      <c r="F222" s="341">
        <v>39</v>
      </c>
      <c r="G222" s="341">
        <v>79</v>
      </c>
      <c r="H222" s="341">
        <v>60</v>
      </c>
      <c r="I222" s="341">
        <v>32</v>
      </c>
      <c r="J222" s="302">
        <v>0</v>
      </c>
      <c r="K222" s="339">
        <f t="shared" si="10"/>
        <v>331</v>
      </c>
    </row>
    <row r="223" spans="1:11" ht="15.75" customHeight="1">
      <c r="A223" s="299" t="s">
        <v>517</v>
      </c>
      <c r="B223" s="340">
        <v>17</v>
      </c>
      <c r="C223" s="341">
        <v>18</v>
      </c>
      <c r="D223" s="341">
        <v>21</v>
      </c>
      <c r="E223" s="341">
        <v>27</v>
      </c>
      <c r="F223" s="341">
        <v>29</v>
      </c>
      <c r="G223" s="341">
        <v>76</v>
      </c>
      <c r="H223" s="341">
        <v>46</v>
      </c>
      <c r="I223" s="341">
        <v>19</v>
      </c>
      <c r="J223" s="302">
        <v>0</v>
      </c>
      <c r="K223" s="339">
        <f t="shared" si="10"/>
        <v>253</v>
      </c>
    </row>
    <row r="224" spans="1:11" ht="15.75" customHeight="1">
      <c r="A224" s="299" t="s">
        <v>557</v>
      </c>
      <c r="B224" s="340">
        <v>7</v>
      </c>
      <c r="C224" s="341">
        <v>18</v>
      </c>
      <c r="D224" s="341">
        <v>13</v>
      </c>
      <c r="E224" s="341">
        <v>15</v>
      </c>
      <c r="F224" s="341">
        <v>15</v>
      </c>
      <c r="G224" s="341">
        <v>47</v>
      </c>
      <c r="H224" s="341">
        <v>22</v>
      </c>
      <c r="I224" s="341">
        <v>9</v>
      </c>
      <c r="J224" s="302">
        <v>0</v>
      </c>
      <c r="K224" s="339">
        <f t="shared" si="10"/>
        <v>146</v>
      </c>
    </row>
    <row r="225" spans="1:11" ht="15.75" customHeight="1">
      <c r="A225" s="299" t="s">
        <v>558</v>
      </c>
      <c r="B225" s="302">
        <v>0</v>
      </c>
      <c r="C225" s="302">
        <v>0</v>
      </c>
      <c r="D225" s="302">
        <v>0</v>
      </c>
      <c r="E225" s="302">
        <v>0</v>
      </c>
      <c r="F225" s="302">
        <v>0</v>
      </c>
      <c r="G225" s="341">
        <v>2</v>
      </c>
      <c r="H225" s="302">
        <v>0</v>
      </c>
      <c r="I225" s="341">
        <v>1</v>
      </c>
      <c r="J225" s="302">
        <v>0</v>
      </c>
      <c r="K225" s="339">
        <f t="shared" si="10"/>
        <v>3</v>
      </c>
    </row>
    <row r="226" spans="1:11" ht="15.75" customHeight="1" thickBot="1">
      <c r="A226" s="303" t="s">
        <v>526</v>
      </c>
      <c r="B226" s="342">
        <f>SUM(B206:B225)</f>
        <v>337</v>
      </c>
      <c r="C226" s="342">
        <f aca="true" t="shared" si="11" ref="C226:K226">SUM(C206:C225)</f>
        <v>555</v>
      </c>
      <c r="D226" s="342">
        <f t="shared" si="11"/>
        <v>654</v>
      </c>
      <c r="E226" s="342">
        <f t="shared" si="11"/>
        <v>926</v>
      </c>
      <c r="F226" s="342">
        <f t="shared" si="11"/>
        <v>826</v>
      </c>
      <c r="G226" s="342">
        <f t="shared" si="11"/>
        <v>1406</v>
      </c>
      <c r="H226" s="342">
        <f t="shared" si="11"/>
        <v>1283</v>
      </c>
      <c r="I226" s="342">
        <f t="shared" si="11"/>
        <v>1132</v>
      </c>
      <c r="J226" s="342">
        <f t="shared" si="11"/>
        <v>80</v>
      </c>
      <c r="K226" s="343">
        <f t="shared" si="11"/>
        <v>7199</v>
      </c>
    </row>
    <row r="227" spans="1:13" ht="30" customHeight="1" thickBot="1">
      <c r="A227" s="293"/>
      <c r="B227" s="294"/>
      <c r="C227" s="294"/>
      <c r="D227" s="294"/>
      <c r="E227" s="294"/>
      <c r="F227" s="294"/>
      <c r="G227" s="294"/>
      <c r="H227" s="294"/>
      <c r="I227" s="294"/>
      <c r="J227" s="294"/>
      <c r="K227" s="294"/>
      <c r="L227" s="294"/>
      <c r="M227" s="294"/>
    </row>
    <row r="228" spans="1:13" ht="15" customHeight="1">
      <c r="A228" s="297" t="s">
        <v>541</v>
      </c>
      <c r="B228" s="593" t="s">
        <v>651</v>
      </c>
      <c r="C228" s="584" t="s">
        <v>652</v>
      </c>
      <c r="D228" s="584" t="s">
        <v>653</v>
      </c>
      <c r="E228" s="584" t="s">
        <v>654</v>
      </c>
      <c r="F228" s="584" t="s">
        <v>655</v>
      </c>
      <c r="G228" s="584" t="s">
        <v>656</v>
      </c>
      <c r="H228" s="584" t="s">
        <v>657</v>
      </c>
      <c r="I228" s="584" t="s">
        <v>658</v>
      </c>
      <c r="J228" s="584" t="s">
        <v>659</v>
      </c>
      <c r="K228" s="584" t="s">
        <v>660</v>
      </c>
      <c r="L228" s="584" t="s">
        <v>661</v>
      </c>
      <c r="M228" s="599" t="s">
        <v>662</v>
      </c>
    </row>
    <row r="229" spans="1:13" ht="15.75" customHeight="1">
      <c r="A229" s="298" t="s">
        <v>554</v>
      </c>
      <c r="B229" s="594"/>
      <c r="C229" s="585"/>
      <c r="D229" s="585"/>
      <c r="E229" s="585"/>
      <c r="F229" s="585"/>
      <c r="G229" s="585"/>
      <c r="H229" s="585"/>
      <c r="I229" s="585"/>
      <c r="J229" s="585"/>
      <c r="K229" s="585"/>
      <c r="L229" s="585"/>
      <c r="M229" s="620"/>
    </row>
    <row r="230" spans="1:13" ht="15.75" customHeight="1">
      <c r="A230" s="299" t="s">
        <v>555</v>
      </c>
      <c r="B230" s="300">
        <v>41</v>
      </c>
      <c r="C230" s="300">
        <v>55</v>
      </c>
      <c r="D230" s="300">
        <v>103</v>
      </c>
      <c r="E230" s="300">
        <v>209</v>
      </c>
      <c r="F230" s="300">
        <v>41</v>
      </c>
      <c r="G230" s="300">
        <v>4</v>
      </c>
      <c r="H230" s="300">
        <v>4</v>
      </c>
      <c r="I230" s="300">
        <v>85</v>
      </c>
      <c r="J230" s="300">
        <v>73</v>
      </c>
      <c r="K230" s="300">
        <v>60</v>
      </c>
      <c r="L230" s="300">
        <v>30</v>
      </c>
      <c r="M230" s="301">
        <v>188</v>
      </c>
    </row>
    <row r="231" spans="1:13" ht="15.75" customHeight="1">
      <c r="A231" s="299" t="s">
        <v>556</v>
      </c>
      <c r="B231" s="300">
        <v>95</v>
      </c>
      <c r="C231" s="300">
        <v>146</v>
      </c>
      <c r="D231" s="300">
        <v>97</v>
      </c>
      <c r="E231" s="300">
        <v>194</v>
      </c>
      <c r="F231" s="300">
        <v>49</v>
      </c>
      <c r="G231" s="300">
        <v>6</v>
      </c>
      <c r="H231" s="300">
        <v>1</v>
      </c>
      <c r="I231" s="300">
        <v>161</v>
      </c>
      <c r="J231" s="300">
        <v>78</v>
      </c>
      <c r="K231" s="300">
        <v>76</v>
      </c>
      <c r="L231" s="300">
        <v>44</v>
      </c>
      <c r="M231" s="300">
        <v>110</v>
      </c>
    </row>
    <row r="232" spans="1:13" ht="15.75" customHeight="1">
      <c r="A232" s="299" t="s">
        <v>512</v>
      </c>
      <c r="B232" s="300">
        <v>106</v>
      </c>
      <c r="C232" s="300">
        <v>198</v>
      </c>
      <c r="D232" s="300">
        <v>64</v>
      </c>
      <c r="E232" s="300">
        <v>240</v>
      </c>
      <c r="F232" s="300">
        <v>54</v>
      </c>
      <c r="G232" s="300">
        <v>5</v>
      </c>
      <c r="H232" s="300">
        <v>2</v>
      </c>
      <c r="I232" s="300">
        <v>202</v>
      </c>
      <c r="J232" s="300">
        <v>96</v>
      </c>
      <c r="K232" s="300">
        <v>100</v>
      </c>
      <c r="L232" s="300">
        <v>34</v>
      </c>
      <c r="M232" s="300">
        <v>121</v>
      </c>
    </row>
    <row r="233" spans="1:13" ht="15.75" customHeight="1">
      <c r="A233" s="299" t="s">
        <v>515</v>
      </c>
      <c r="B233" s="300">
        <v>121</v>
      </c>
      <c r="C233" s="300">
        <v>106</v>
      </c>
      <c r="D233" s="300">
        <v>119</v>
      </c>
      <c r="E233" s="300">
        <v>322</v>
      </c>
      <c r="F233" s="300">
        <v>94</v>
      </c>
      <c r="G233" s="300">
        <v>11</v>
      </c>
      <c r="H233" s="300">
        <v>13</v>
      </c>
      <c r="I233" s="300">
        <v>127</v>
      </c>
      <c r="J233" s="300">
        <v>120</v>
      </c>
      <c r="K233" s="300">
        <v>161</v>
      </c>
      <c r="L233" s="300">
        <v>62</v>
      </c>
      <c r="M233" s="300">
        <v>238</v>
      </c>
    </row>
    <row r="234" spans="1:13" ht="15.75" customHeight="1">
      <c r="A234" s="299" t="s">
        <v>518</v>
      </c>
      <c r="B234" s="300">
        <v>111</v>
      </c>
      <c r="C234" s="300">
        <v>51</v>
      </c>
      <c r="D234" s="300">
        <v>215</v>
      </c>
      <c r="E234" s="300">
        <v>242</v>
      </c>
      <c r="F234" s="300">
        <v>118</v>
      </c>
      <c r="G234" s="300">
        <v>12</v>
      </c>
      <c r="H234" s="300">
        <v>9</v>
      </c>
      <c r="I234" s="300">
        <v>74</v>
      </c>
      <c r="J234" s="300">
        <v>99</v>
      </c>
      <c r="K234" s="300">
        <v>176</v>
      </c>
      <c r="L234" s="300">
        <v>103</v>
      </c>
      <c r="M234" s="300">
        <v>180</v>
      </c>
    </row>
    <row r="235" spans="1:13" ht="15.75" customHeight="1">
      <c r="A235" s="299" t="s">
        <v>523</v>
      </c>
      <c r="B235" s="300">
        <v>72</v>
      </c>
      <c r="C235" s="300">
        <v>27</v>
      </c>
      <c r="D235" s="300">
        <v>94</v>
      </c>
      <c r="E235" s="300">
        <v>208</v>
      </c>
      <c r="F235" s="300">
        <v>81</v>
      </c>
      <c r="G235" s="300">
        <v>8</v>
      </c>
      <c r="H235" s="300">
        <v>4</v>
      </c>
      <c r="I235" s="300">
        <v>61</v>
      </c>
      <c r="J235" s="300">
        <v>101</v>
      </c>
      <c r="K235" s="300">
        <v>101</v>
      </c>
      <c r="L235" s="300">
        <v>64</v>
      </c>
      <c r="M235" s="300">
        <v>206</v>
      </c>
    </row>
    <row r="236" spans="1:13" ht="15.75" customHeight="1">
      <c r="A236" s="299" t="s">
        <v>529</v>
      </c>
      <c r="B236" s="300">
        <v>92</v>
      </c>
      <c r="C236" s="300">
        <v>50</v>
      </c>
      <c r="D236" s="300">
        <v>127</v>
      </c>
      <c r="E236" s="300">
        <v>212</v>
      </c>
      <c r="F236" s="300">
        <v>77</v>
      </c>
      <c r="G236" s="300">
        <v>10</v>
      </c>
      <c r="H236" s="300">
        <v>8</v>
      </c>
      <c r="I236" s="300">
        <v>80</v>
      </c>
      <c r="J236" s="300">
        <v>120</v>
      </c>
      <c r="K236" s="300">
        <v>98</v>
      </c>
      <c r="L236" s="300">
        <v>54</v>
      </c>
      <c r="M236" s="300">
        <v>230</v>
      </c>
    </row>
    <row r="237" spans="1:13" ht="15.75" customHeight="1">
      <c r="A237" s="299" t="s">
        <v>507</v>
      </c>
      <c r="B237" s="300">
        <v>93</v>
      </c>
      <c r="C237" s="300">
        <v>138</v>
      </c>
      <c r="D237" s="300">
        <v>122</v>
      </c>
      <c r="E237" s="300">
        <v>253</v>
      </c>
      <c r="F237" s="300">
        <v>91</v>
      </c>
      <c r="G237" s="300">
        <v>8</v>
      </c>
      <c r="H237" s="300">
        <v>2</v>
      </c>
      <c r="I237" s="300">
        <v>189</v>
      </c>
      <c r="J237" s="300">
        <v>130</v>
      </c>
      <c r="K237" s="300">
        <v>95</v>
      </c>
      <c r="L237" s="300">
        <v>55</v>
      </c>
      <c r="M237" s="300">
        <v>177</v>
      </c>
    </row>
    <row r="238" spans="1:13" ht="15.75" customHeight="1">
      <c r="A238" s="299" t="s">
        <v>510</v>
      </c>
      <c r="B238" s="300">
        <v>109</v>
      </c>
      <c r="C238" s="300">
        <v>191</v>
      </c>
      <c r="D238" s="300">
        <v>81</v>
      </c>
      <c r="E238" s="300">
        <v>266</v>
      </c>
      <c r="F238" s="300">
        <v>60</v>
      </c>
      <c r="G238" s="300">
        <v>7</v>
      </c>
      <c r="H238" s="300">
        <v>17</v>
      </c>
      <c r="I238" s="300">
        <v>226</v>
      </c>
      <c r="J238" s="300">
        <v>117</v>
      </c>
      <c r="K238" s="300">
        <v>114</v>
      </c>
      <c r="L238" s="300">
        <v>54</v>
      </c>
      <c r="M238" s="300">
        <v>128</v>
      </c>
    </row>
    <row r="239" spans="1:13" ht="15.75" customHeight="1">
      <c r="A239" s="299" t="s">
        <v>513</v>
      </c>
      <c r="B239" s="301">
        <v>129</v>
      </c>
      <c r="C239" s="301">
        <v>132</v>
      </c>
      <c r="D239" s="301">
        <v>51</v>
      </c>
      <c r="E239" s="301">
        <v>449</v>
      </c>
      <c r="F239" s="301">
        <v>82</v>
      </c>
      <c r="G239" s="301">
        <v>11</v>
      </c>
      <c r="H239" s="301">
        <v>9</v>
      </c>
      <c r="I239" s="301">
        <v>137</v>
      </c>
      <c r="J239" s="301">
        <v>156</v>
      </c>
      <c r="K239" s="301">
        <v>210</v>
      </c>
      <c r="L239" s="301">
        <v>64</v>
      </c>
      <c r="M239" s="301">
        <v>110</v>
      </c>
    </row>
    <row r="240" spans="1:13" ht="15.75" customHeight="1">
      <c r="A240" s="299" t="s">
        <v>516</v>
      </c>
      <c r="B240" s="300">
        <v>140</v>
      </c>
      <c r="C240" s="300">
        <v>75</v>
      </c>
      <c r="D240" s="300">
        <v>88</v>
      </c>
      <c r="E240" s="300">
        <v>311</v>
      </c>
      <c r="F240" s="300">
        <v>66</v>
      </c>
      <c r="G240" s="300">
        <v>19</v>
      </c>
      <c r="H240" s="300">
        <v>7</v>
      </c>
      <c r="I240" s="300">
        <v>94</v>
      </c>
      <c r="J240" s="300">
        <v>140</v>
      </c>
      <c r="K240" s="300">
        <v>215</v>
      </c>
      <c r="L240" s="300">
        <v>92</v>
      </c>
      <c r="M240" s="300">
        <v>113</v>
      </c>
    </row>
    <row r="241" spans="1:13" ht="15.75" customHeight="1">
      <c r="A241" s="299" t="s">
        <v>519</v>
      </c>
      <c r="B241" s="300">
        <v>142</v>
      </c>
      <c r="C241" s="300">
        <v>28</v>
      </c>
      <c r="D241" s="300">
        <v>101</v>
      </c>
      <c r="E241" s="300">
        <v>346</v>
      </c>
      <c r="F241" s="300">
        <v>117</v>
      </c>
      <c r="G241" s="300">
        <v>14</v>
      </c>
      <c r="H241" s="300">
        <v>17</v>
      </c>
      <c r="I241" s="300">
        <v>112</v>
      </c>
      <c r="J241" s="300">
        <v>222</v>
      </c>
      <c r="K241" s="300">
        <v>194</v>
      </c>
      <c r="L241" s="300">
        <v>137</v>
      </c>
      <c r="M241" s="300">
        <v>164</v>
      </c>
    </row>
    <row r="242" spans="1:13" ht="15.75" customHeight="1">
      <c r="A242" s="299" t="s">
        <v>524</v>
      </c>
      <c r="B242" s="300">
        <v>169</v>
      </c>
      <c r="C242" s="300">
        <v>29</v>
      </c>
      <c r="D242" s="300">
        <v>118</v>
      </c>
      <c r="E242" s="300">
        <v>291</v>
      </c>
      <c r="F242" s="300">
        <v>219</v>
      </c>
      <c r="G242" s="300">
        <v>29</v>
      </c>
      <c r="H242" s="300">
        <v>22</v>
      </c>
      <c r="I242" s="300">
        <v>158</v>
      </c>
      <c r="J242" s="300">
        <v>306</v>
      </c>
      <c r="K242" s="300">
        <v>167</v>
      </c>
      <c r="L242" s="300">
        <v>162</v>
      </c>
      <c r="M242" s="300">
        <v>259</v>
      </c>
    </row>
    <row r="243" spans="1:13" ht="15.75" customHeight="1">
      <c r="A243" s="299" t="s">
        <v>530</v>
      </c>
      <c r="B243" s="300">
        <v>112</v>
      </c>
      <c r="C243" s="300">
        <v>29</v>
      </c>
      <c r="D243" s="300">
        <v>100</v>
      </c>
      <c r="E243" s="300">
        <v>238</v>
      </c>
      <c r="F243" s="300">
        <v>129</v>
      </c>
      <c r="G243" s="300">
        <v>16</v>
      </c>
      <c r="H243" s="300">
        <v>25</v>
      </c>
      <c r="I243" s="300">
        <v>88</v>
      </c>
      <c r="J243" s="300">
        <v>229</v>
      </c>
      <c r="K243" s="300">
        <v>140</v>
      </c>
      <c r="L243" s="300">
        <v>71</v>
      </c>
      <c r="M243" s="300">
        <v>223</v>
      </c>
    </row>
    <row r="244" spans="1:13" ht="15.75" customHeight="1">
      <c r="A244" s="299" t="s">
        <v>508</v>
      </c>
      <c r="B244" s="300">
        <v>75</v>
      </c>
      <c r="C244" s="300">
        <v>23</v>
      </c>
      <c r="D244" s="300">
        <v>49</v>
      </c>
      <c r="E244" s="300">
        <v>151</v>
      </c>
      <c r="F244" s="300">
        <v>63</v>
      </c>
      <c r="G244" s="300">
        <v>12</v>
      </c>
      <c r="H244" s="300">
        <v>11</v>
      </c>
      <c r="I244" s="300">
        <v>53</v>
      </c>
      <c r="J244" s="300">
        <v>153</v>
      </c>
      <c r="K244" s="300">
        <v>85</v>
      </c>
      <c r="L244" s="300">
        <v>47</v>
      </c>
      <c r="M244" s="300">
        <v>154</v>
      </c>
    </row>
    <row r="245" spans="1:13" ht="15.75" customHeight="1">
      <c r="A245" s="299" t="s">
        <v>511</v>
      </c>
      <c r="B245" s="300">
        <v>52</v>
      </c>
      <c r="C245" s="300">
        <v>18</v>
      </c>
      <c r="D245" s="300">
        <v>62</v>
      </c>
      <c r="E245" s="300">
        <v>107</v>
      </c>
      <c r="F245" s="300">
        <v>44</v>
      </c>
      <c r="G245" s="300">
        <v>16</v>
      </c>
      <c r="H245" s="300">
        <v>10</v>
      </c>
      <c r="I245" s="300">
        <v>56</v>
      </c>
      <c r="J245" s="300">
        <v>167</v>
      </c>
      <c r="K245" s="300">
        <v>65</v>
      </c>
      <c r="L245" s="300">
        <v>52</v>
      </c>
      <c r="M245" s="300">
        <v>83</v>
      </c>
    </row>
    <row r="246" spans="1:13" ht="15.75" customHeight="1">
      <c r="A246" s="299" t="s">
        <v>514</v>
      </c>
      <c r="B246" s="300">
        <v>47</v>
      </c>
      <c r="C246" s="300">
        <v>15</v>
      </c>
      <c r="D246" s="300">
        <v>65</v>
      </c>
      <c r="E246" s="300">
        <v>70</v>
      </c>
      <c r="F246" s="300">
        <v>23</v>
      </c>
      <c r="G246" s="300">
        <v>18</v>
      </c>
      <c r="H246" s="300">
        <v>9</v>
      </c>
      <c r="I246" s="300">
        <v>47</v>
      </c>
      <c r="J246" s="300">
        <v>139</v>
      </c>
      <c r="K246" s="300">
        <v>40</v>
      </c>
      <c r="L246" s="300">
        <v>61</v>
      </c>
      <c r="M246" s="300">
        <v>55</v>
      </c>
    </row>
    <row r="247" spans="1:13" ht="15.75" customHeight="1">
      <c r="A247" s="299" t="s">
        <v>517</v>
      </c>
      <c r="B247" s="300">
        <v>26</v>
      </c>
      <c r="C247" s="300">
        <v>6</v>
      </c>
      <c r="D247" s="300">
        <v>20</v>
      </c>
      <c r="E247" s="300">
        <v>50</v>
      </c>
      <c r="F247" s="300">
        <v>10</v>
      </c>
      <c r="G247" s="300">
        <v>4</v>
      </c>
      <c r="H247" s="300">
        <v>7</v>
      </c>
      <c r="I247" s="300">
        <v>21</v>
      </c>
      <c r="J247" s="300">
        <v>71</v>
      </c>
      <c r="K247" s="300">
        <v>27</v>
      </c>
      <c r="L247" s="300">
        <v>38</v>
      </c>
      <c r="M247" s="300">
        <v>34</v>
      </c>
    </row>
    <row r="248" spans="1:13" ht="15.75" customHeight="1">
      <c r="A248" s="299" t="s">
        <v>557</v>
      </c>
      <c r="B248" s="300">
        <v>11</v>
      </c>
      <c r="C248" s="300">
        <v>2</v>
      </c>
      <c r="D248" s="300">
        <v>12</v>
      </c>
      <c r="E248" s="300">
        <v>23</v>
      </c>
      <c r="F248" s="300">
        <v>8</v>
      </c>
      <c r="G248" s="300">
        <v>2</v>
      </c>
      <c r="H248" s="300">
        <v>6</v>
      </c>
      <c r="I248" s="300">
        <v>9</v>
      </c>
      <c r="J248" s="300">
        <v>68</v>
      </c>
      <c r="K248" s="300">
        <v>19</v>
      </c>
      <c r="L248" s="300">
        <v>36</v>
      </c>
      <c r="M248" s="300">
        <v>29</v>
      </c>
    </row>
    <row r="249" spans="1:13" ht="15.75" customHeight="1">
      <c r="A249" s="299" t="s">
        <v>558</v>
      </c>
      <c r="B249" s="300">
        <v>11</v>
      </c>
      <c r="C249" s="300">
        <v>1</v>
      </c>
      <c r="D249" s="300">
        <v>23</v>
      </c>
      <c r="E249" s="300">
        <v>1</v>
      </c>
      <c r="F249" s="300">
        <v>4</v>
      </c>
      <c r="G249" s="302">
        <v>0</v>
      </c>
      <c r="H249" s="302">
        <v>0</v>
      </c>
      <c r="I249" s="302">
        <v>0</v>
      </c>
      <c r="J249" s="302">
        <v>0</v>
      </c>
      <c r="K249" s="300">
        <v>1</v>
      </c>
      <c r="L249" s="300">
        <v>28</v>
      </c>
      <c r="M249" s="300">
        <v>15</v>
      </c>
    </row>
    <row r="250" spans="1:13" ht="19.5" customHeight="1" thickBot="1">
      <c r="A250" s="303" t="s">
        <v>526</v>
      </c>
      <c r="B250" s="306">
        <f>SUM(B230:B249)</f>
        <v>1754</v>
      </c>
      <c r="C250" s="306">
        <f aca="true" t="shared" si="12" ref="C250:M250">SUM(C230:C249)</f>
        <v>1320</v>
      </c>
      <c r="D250" s="306">
        <f t="shared" si="12"/>
        <v>1711</v>
      </c>
      <c r="E250" s="306">
        <f t="shared" si="12"/>
        <v>4183</v>
      </c>
      <c r="F250" s="306">
        <f t="shared" si="12"/>
        <v>1430</v>
      </c>
      <c r="G250" s="306">
        <f t="shared" si="12"/>
        <v>212</v>
      </c>
      <c r="H250" s="306">
        <f t="shared" si="12"/>
        <v>183</v>
      </c>
      <c r="I250" s="306">
        <f t="shared" si="12"/>
        <v>1980</v>
      </c>
      <c r="J250" s="306">
        <f t="shared" si="12"/>
        <v>2585</v>
      </c>
      <c r="K250" s="306">
        <f t="shared" si="12"/>
        <v>2144</v>
      </c>
      <c r="L250" s="306">
        <f t="shared" si="12"/>
        <v>1288</v>
      </c>
      <c r="M250" s="306">
        <f t="shared" si="12"/>
        <v>2817</v>
      </c>
    </row>
    <row r="251" spans="1:13" s="310" customFormat="1" ht="16.5" customHeight="1">
      <c r="A251" s="307"/>
      <c r="B251" s="308"/>
      <c r="C251" s="308"/>
      <c r="D251" s="308"/>
      <c r="E251" s="308"/>
      <c r="F251" s="308"/>
      <c r="G251" s="308"/>
      <c r="H251" s="308"/>
      <c r="I251" s="308"/>
      <c r="J251" s="308"/>
      <c r="K251" s="308"/>
      <c r="L251" s="308"/>
      <c r="M251" s="309" t="s">
        <v>571</v>
      </c>
    </row>
    <row r="252" spans="1:13" ht="19.5" customHeight="1">
      <c r="A252" s="588" t="s">
        <v>663</v>
      </c>
      <c r="B252" s="588"/>
      <c r="C252" s="588"/>
      <c r="D252" s="588"/>
      <c r="E252" s="588"/>
      <c r="F252" s="588"/>
      <c r="G252" s="588"/>
      <c r="H252" s="588"/>
      <c r="I252" s="588"/>
      <c r="J252" s="588"/>
      <c r="K252" s="588"/>
      <c r="L252" s="588"/>
      <c r="M252" s="588"/>
    </row>
    <row r="253" spans="1:13" ht="15" customHeight="1" thickBot="1">
      <c r="A253" s="319"/>
      <c r="B253" s="294"/>
      <c r="C253" s="294"/>
      <c r="D253" s="294"/>
      <c r="E253" s="294"/>
      <c r="F253" s="294"/>
      <c r="G253" s="294"/>
      <c r="H253" s="294"/>
      <c r="I253" s="294"/>
      <c r="J253" s="294"/>
      <c r="K253" s="294"/>
      <c r="L253" s="294"/>
      <c r="M253" s="295" t="s">
        <v>24</v>
      </c>
    </row>
    <row r="254" spans="1:13" ht="15.75" customHeight="1">
      <c r="A254" s="297" t="s">
        <v>541</v>
      </c>
      <c r="B254" s="608" t="s">
        <v>664</v>
      </c>
      <c r="C254" s="610" t="s">
        <v>665</v>
      </c>
      <c r="D254" s="610" t="s">
        <v>666</v>
      </c>
      <c r="E254" s="612" t="s">
        <v>667</v>
      </c>
      <c r="F254" s="612"/>
      <c r="G254" s="612"/>
      <c r="H254" s="612"/>
      <c r="I254" s="612"/>
      <c r="J254" s="612"/>
      <c r="K254" s="612"/>
      <c r="L254" s="612"/>
      <c r="M254" s="613"/>
    </row>
    <row r="255" spans="1:13" ht="15.75" customHeight="1">
      <c r="A255" s="298" t="s">
        <v>554</v>
      </c>
      <c r="B255" s="609"/>
      <c r="C255" s="611"/>
      <c r="D255" s="611"/>
      <c r="E255" s="344" t="s">
        <v>598</v>
      </c>
      <c r="F255" s="344" t="s">
        <v>668</v>
      </c>
      <c r="G255" s="344" t="s">
        <v>669</v>
      </c>
      <c r="H255" s="344" t="s">
        <v>617</v>
      </c>
      <c r="I255" s="344" t="s">
        <v>596</v>
      </c>
      <c r="J255" s="344" t="s">
        <v>670</v>
      </c>
      <c r="K255" s="344" t="s">
        <v>671</v>
      </c>
      <c r="L255" s="345" t="s">
        <v>637</v>
      </c>
      <c r="M255" s="346" t="s">
        <v>638</v>
      </c>
    </row>
    <row r="256" spans="1:13" ht="15.75" customHeight="1">
      <c r="A256" s="299" t="s">
        <v>555</v>
      </c>
      <c r="B256" s="300">
        <v>21</v>
      </c>
      <c r="C256" s="300">
        <v>2</v>
      </c>
      <c r="D256" s="300">
        <v>107</v>
      </c>
      <c r="E256" s="300">
        <v>4</v>
      </c>
      <c r="F256" s="300">
        <v>8</v>
      </c>
      <c r="G256" s="300">
        <v>7</v>
      </c>
      <c r="H256" s="300">
        <v>13</v>
      </c>
      <c r="I256" s="300">
        <v>78</v>
      </c>
      <c r="J256" s="300">
        <v>15</v>
      </c>
      <c r="K256" s="300">
        <v>8</v>
      </c>
      <c r="L256" s="300">
        <v>25</v>
      </c>
      <c r="M256" s="301">
        <v>45</v>
      </c>
    </row>
    <row r="257" spans="1:13" ht="15.75" customHeight="1">
      <c r="A257" s="299" t="s">
        <v>556</v>
      </c>
      <c r="B257" s="300">
        <v>12</v>
      </c>
      <c r="C257" s="300">
        <v>11</v>
      </c>
      <c r="D257" s="300">
        <v>63</v>
      </c>
      <c r="E257" s="300">
        <v>9</v>
      </c>
      <c r="F257" s="300">
        <v>10</v>
      </c>
      <c r="G257" s="300">
        <v>14</v>
      </c>
      <c r="H257" s="300">
        <v>27</v>
      </c>
      <c r="I257" s="300">
        <v>95</v>
      </c>
      <c r="J257" s="300">
        <v>20</v>
      </c>
      <c r="K257" s="300">
        <v>12</v>
      </c>
      <c r="L257" s="300">
        <v>69</v>
      </c>
      <c r="M257" s="300">
        <v>74</v>
      </c>
    </row>
    <row r="258" spans="1:13" ht="15.75" customHeight="1">
      <c r="A258" s="299" t="s">
        <v>512</v>
      </c>
      <c r="B258" s="300">
        <v>15</v>
      </c>
      <c r="C258" s="300">
        <v>9</v>
      </c>
      <c r="D258" s="300">
        <v>47</v>
      </c>
      <c r="E258" s="300">
        <v>15</v>
      </c>
      <c r="F258" s="300">
        <v>15</v>
      </c>
      <c r="G258" s="300">
        <v>50</v>
      </c>
      <c r="H258" s="300">
        <v>60</v>
      </c>
      <c r="I258" s="300">
        <v>59</v>
      </c>
      <c r="J258" s="300">
        <v>58</v>
      </c>
      <c r="K258" s="300">
        <v>64</v>
      </c>
      <c r="L258" s="300">
        <v>128</v>
      </c>
      <c r="M258" s="300">
        <v>129</v>
      </c>
    </row>
    <row r="259" spans="1:13" ht="15.75" customHeight="1">
      <c r="A259" s="299" t="s">
        <v>515</v>
      </c>
      <c r="B259" s="300">
        <v>23</v>
      </c>
      <c r="C259" s="300">
        <v>9</v>
      </c>
      <c r="D259" s="300">
        <v>124</v>
      </c>
      <c r="E259" s="300">
        <v>37</v>
      </c>
      <c r="F259" s="300">
        <v>24</v>
      </c>
      <c r="G259" s="300">
        <v>92</v>
      </c>
      <c r="H259" s="300">
        <v>104</v>
      </c>
      <c r="I259" s="300">
        <v>80</v>
      </c>
      <c r="J259" s="300">
        <v>74</v>
      </c>
      <c r="K259" s="300">
        <v>113</v>
      </c>
      <c r="L259" s="300">
        <v>121</v>
      </c>
      <c r="M259" s="300">
        <v>168</v>
      </c>
    </row>
    <row r="260" spans="1:13" ht="15.75" customHeight="1">
      <c r="A260" s="299" t="s">
        <v>518</v>
      </c>
      <c r="B260" s="300">
        <v>57</v>
      </c>
      <c r="C260" s="300">
        <v>12</v>
      </c>
      <c r="D260" s="300">
        <v>248</v>
      </c>
      <c r="E260" s="300">
        <v>51</v>
      </c>
      <c r="F260" s="300">
        <v>25</v>
      </c>
      <c r="G260" s="300">
        <v>61</v>
      </c>
      <c r="H260" s="300">
        <v>101</v>
      </c>
      <c r="I260" s="300">
        <v>54</v>
      </c>
      <c r="J260" s="300">
        <v>24</v>
      </c>
      <c r="K260" s="300">
        <v>62</v>
      </c>
      <c r="L260" s="300">
        <v>30</v>
      </c>
      <c r="M260" s="300">
        <v>76</v>
      </c>
    </row>
    <row r="261" spans="1:13" ht="15.75" customHeight="1">
      <c r="A261" s="299" t="s">
        <v>523</v>
      </c>
      <c r="B261" s="300">
        <v>43</v>
      </c>
      <c r="C261" s="300">
        <v>10</v>
      </c>
      <c r="D261" s="300">
        <v>92</v>
      </c>
      <c r="E261" s="300">
        <v>28</v>
      </c>
      <c r="F261" s="300">
        <v>24</v>
      </c>
      <c r="G261" s="300">
        <v>32</v>
      </c>
      <c r="H261" s="300">
        <v>43</v>
      </c>
      <c r="I261" s="300">
        <v>41</v>
      </c>
      <c r="J261" s="300">
        <v>15</v>
      </c>
      <c r="K261" s="300">
        <v>35</v>
      </c>
      <c r="L261" s="300">
        <v>18</v>
      </c>
      <c r="M261" s="300">
        <v>28</v>
      </c>
    </row>
    <row r="262" spans="1:13" ht="15.75" customHeight="1">
      <c r="A262" s="299" t="s">
        <v>529</v>
      </c>
      <c r="B262" s="300">
        <v>34</v>
      </c>
      <c r="C262" s="300">
        <v>9</v>
      </c>
      <c r="D262" s="300">
        <v>101</v>
      </c>
      <c r="E262" s="300">
        <v>12</v>
      </c>
      <c r="F262" s="300">
        <v>15</v>
      </c>
      <c r="G262" s="300">
        <v>10</v>
      </c>
      <c r="H262" s="300">
        <v>27</v>
      </c>
      <c r="I262" s="300">
        <v>69</v>
      </c>
      <c r="J262" s="300">
        <v>11</v>
      </c>
      <c r="K262" s="300">
        <v>5</v>
      </c>
      <c r="L262" s="300">
        <v>15</v>
      </c>
      <c r="M262" s="300">
        <v>35</v>
      </c>
    </row>
    <row r="263" spans="1:13" ht="15.75" customHeight="1">
      <c r="A263" s="299" t="s">
        <v>507</v>
      </c>
      <c r="B263" s="300">
        <v>33</v>
      </c>
      <c r="C263" s="300">
        <v>15</v>
      </c>
      <c r="D263" s="300">
        <v>111</v>
      </c>
      <c r="E263" s="300">
        <v>12</v>
      </c>
      <c r="F263" s="300">
        <v>15</v>
      </c>
      <c r="G263" s="300">
        <v>21</v>
      </c>
      <c r="H263" s="300">
        <v>27</v>
      </c>
      <c r="I263" s="300">
        <v>107</v>
      </c>
      <c r="J263" s="300">
        <v>26</v>
      </c>
      <c r="K263" s="300">
        <v>18</v>
      </c>
      <c r="L263" s="300">
        <v>59</v>
      </c>
      <c r="M263" s="300">
        <v>73</v>
      </c>
    </row>
    <row r="264" spans="1:13" ht="15.75" customHeight="1">
      <c r="A264" s="299" t="s">
        <v>510</v>
      </c>
      <c r="B264" s="300">
        <v>22</v>
      </c>
      <c r="C264" s="300">
        <v>6</v>
      </c>
      <c r="D264" s="300">
        <v>61</v>
      </c>
      <c r="E264" s="300">
        <v>13</v>
      </c>
      <c r="F264" s="300">
        <v>13</v>
      </c>
      <c r="G264" s="300">
        <v>33</v>
      </c>
      <c r="H264" s="300">
        <v>39</v>
      </c>
      <c r="I264" s="300">
        <v>71</v>
      </c>
      <c r="J264" s="300">
        <v>45</v>
      </c>
      <c r="K264" s="300">
        <v>42</v>
      </c>
      <c r="L264" s="300">
        <v>121</v>
      </c>
      <c r="M264" s="300">
        <v>101</v>
      </c>
    </row>
    <row r="265" spans="1:18" ht="15.75" customHeight="1">
      <c r="A265" s="299" t="s">
        <v>513</v>
      </c>
      <c r="B265" s="301">
        <v>22</v>
      </c>
      <c r="C265" s="301">
        <v>10</v>
      </c>
      <c r="D265" s="301">
        <v>55</v>
      </c>
      <c r="E265" s="301">
        <v>45</v>
      </c>
      <c r="F265" s="301">
        <v>43</v>
      </c>
      <c r="G265" s="301">
        <v>96</v>
      </c>
      <c r="H265" s="301">
        <v>127</v>
      </c>
      <c r="I265" s="301">
        <v>82</v>
      </c>
      <c r="J265" s="301">
        <v>77</v>
      </c>
      <c r="K265" s="301">
        <v>116</v>
      </c>
      <c r="L265" s="301">
        <v>130</v>
      </c>
      <c r="M265" s="301">
        <v>133</v>
      </c>
      <c r="R265" s="347"/>
    </row>
    <row r="266" spans="1:13" ht="15.75" customHeight="1">
      <c r="A266" s="299" t="s">
        <v>516</v>
      </c>
      <c r="B266" s="300">
        <v>28</v>
      </c>
      <c r="C266" s="300">
        <v>22</v>
      </c>
      <c r="D266" s="300">
        <v>41</v>
      </c>
      <c r="E266" s="300">
        <v>83</v>
      </c>
      <c r="F266" s="300">
        <v>51</v>
      </c>
      <c r="G266" s="300">
        <v>123</v>
      </c>
      <c r="H266" s="300">
        <v>157</v>
      </c>
      <c r="I266" s="300">
        <v>49</v>
      </c>
      <c r="J266" s="300">
        <v>55</v>
      </c>
      <c r="K266" s="300">
        <v>103</v>
      </c>
      <c r="L266" s="300">
        <v>89</v>
      </c>
      <c r="M266" s="300">
        <v>100</v>
      </c>
    </row>
    <row r="267" spans="1:13" ht="15.75" customHeight="1">
      <c r="A267" s="299" t="s">
        <v>519</v>
      </c>
      <c r="B267" s="300">
        <v>22</v>
      </c>
      <c r="C267" s="300">
        <v>15</v>
      </c>
      <c r="D267" s="300">
        <v>91</v>
      </c>
      <c r="E267" s="300">
        <v>87</v>
      </c>
      <c r="F267" s="300">
        <v>47</v>
      </c>
      <c r="G267" s="300">
        <v>79</v>
      </c>
      <c r="H267" s="300">
        <v>136</v>
      </c>
      <c r="I267" s="300">
        <v>43</v>
      </c>
      <c r="J267" s="300">
        <v>40</v>
      </c>
      <c r="K267" s="300">
        <v>70</v>
      </c>
      <c r="L267" s="300">
        <v>33</v>
      </c>
      <c r="M267" s="300">
        <v>47</v>
      </c>
    </row>
    <row r="268" spans="1:13" ht="15.75" customHeight="1">
      <c r="A268" s="299" t="s">
        <v>524</v>
      </c>
      <c r="B268" s="300">
        <v>27</v>
      </c>
      <c r="C268" s="300">
        <v>25</v>
      </c>
      <c r="D268" s="300">
        <v>96</v>
      </c>
      <c r="E268" s="300">
        <v>45</v>
      </c>
      <c r="F268" s="300">
        <v>30</v>
      </c>
      <c r="G268" s="300">
        <v>68</v>
      </c>
      <c r="H268" s="300">
        <v>95</v>
      </c>
      <c r="I268" s="300">
        <v>15</v>
      </c>
      <c r="J268" s="300">
        <v>28</v>
      </c>
      <c r="K268" s="300">
        <v>47</v>
      </c>
      <c r="L268" s="300">
        <v>18</v>
      </c>
      <c r="M268" s="300">
        <v>37</v>
      </c>
    </row>
    <row r="269" spans="1:13" ht="15.75" customHeight="1">
      <c r="A269" s="299" t="s">
        <v>530</v>
      </c>
      <c r="B269" s="300">
        <v>37</v>
      </c>
      <c r="C269" s="300">
        <v>14</v>
      </c>
      <c r="D269" s="300">
        <v>76</v>
      </c>
      <c r="E269" s="300">
        <v>24</v>
      </c>
      <c r="F269" s="300">
        <v>13</v>
      </c>
      <c r="G269" s="300">
        <v>34</v>
      </c>
      <c r="H269" s="300">
        <v>38</v>
      </c>
      <c r="I269" s="300">
        <v>3</v>
      </c>
      <c r="J269" s="300">
        <v>15</v>
      </c>
      <c r="K269" s="300">
        <v>28</v>
      </c>
      <c r="L269" s="300">
        <v>13</v>
      </c>
      <c r="M269" s="300">
        <v>30</v>
      </c>
    </row>
    <row r="270" spans="1:13" ht="15.75" customHeight="1">
      <c r="A270" s="299" t="s">
        <v>508</v>
      </c>
      <c r="B270" s="300">
        <v>23</v>
      </c>
      <c r="C270" s="300">
        <v>18</v>
      </c>
      <c r="D270" s="300">
        <v>48</v>
      </c>
      <c r="E270" s="300">
        <v>16</v>
      </c>
      <c r="F270" s="300">
        <v>11</v>
      </c>
      <c r="G270" s="300">
        <v>16</v>
      </c>
      <c r="H270" s="300">
        <v>30</v>
      </c>
      <c r="I270" s="300">
        <v>5</v>
      </c>
      <c r="J270" s="300">
        <v>14</v>
      </c>
      <c r="K270" s="300">
        <v>11</v>
      </c>
      <c r="L270" s="300">
        <v>16</v>
      </c>
      <c r="M270" s="300">
        <v>14</v>
      </c>
    </row>
    <row r="271" spans="1:13" ht="15.75" customHeight="1">
      <c r="A271" s="299" t="s">
        <v>511</v>
      </c>
      <c r="B271" s="300">
        <v>23</v>
      </c>
      <c r="C271" s="300">
        <v>26</v>
      </c>
      <c r="D271" s="300">
        <v>28</v>
      </c>
      <c r="E271" s="300">
        <v>10</v>
      </c>
      <c r="F271" s="300">
        <v>5</v>
      </c>
      <c r="G271" s="300">
        <v>16</v>
      </c>
      <c r="H271" s="300">
        <v>16</v>
      </c>
      <c r="I271" s="300">
        <v>4</v>
      </c>
      <c r="J271" s="300">
        <v>12</v>
      </c>
      <c r="K271" s="300">
        <v>9</v>
      </c>
      <c r="L271" s="300">
        <v>7</v>
      </c>
      <c r="M271" s="300">
        <v>16</v>
      </c>
    </row>
    <row r="272" spans="1:13" ht="15.75" customHeight="1">
      <c r="A272" s="299" t="s">
        <v>514</v>
      </c>
      <c r="B272" s="300">
        <v>13</v>
      </c>
      <c r="C272" s="300">
        <v>9</v>
      </c>
      <c r="D272" s="300">
        <v>18</v>
      </c>
      <c r="E272" s="300">
        <v>8</v>
      </c>
      <c r="F272" s="300">
        <v>8</v>
      </c>
      <c r="G272" s="300">
        <v>9</v>
      </c>
      <c r="H272" s="300">
        <v>17</v>
      </c>
      <c r="I272" s="300">
        <v>4</v>
      </c>
      <c r="J272" s="300">
        <v>6</v>
      </c>
      <c r="K272" s="300">
        <v>5</v>
      </c>
      <c r="L272" s="300">
        <v>4</v>
      </c>
      <c r="M272" s="300">
        <v>5</v>
      </c>
    </row>
    <row r="273" spans="1:13" ht="15.75" customHeight="1">
      <c r="A273" s="299" t="s">
        <v>517</v>
      </c>
      <c r="B273" s="300">
        <v>7</v>
      </c>
      <c r="C273" s="300">
        <v>6</v>
      </c>
      <c r="D273" s="300">
        <v>11</v>
      </c>
      <c r="E273" s="300">
        <v>2</v>
      </c>
      <c r="F273" s="300">
        <v>1</v>
      </c>
      <c r="G273" s="300">
        <v>4</v>
      </c>
      <c r="H273" s="300">
        <v>10</v>
      </c>
      <c r="I273" s="302">
        <v>0</v>
      </c>
      <c r="J273" s="300">
        <v>8</v>
      </c>
      <c r="K273" s="300">
        <v>1</v>
      </c>
      <c r="L273" s="300">
        <v>1</v>
      </c>
      <c r="M273" s="300">
        <v>2</v>
      </c>
    </row>
    <row r="274" spans="1:13" ht="15.75" customHeight="1">
      <c r="A274" s="299" t="s">
        <v>557</v>
      </c>
      <c r="B274" s="300">
        <v>6</v>
      </c>
      <c r="C274" s="300">
        <v>1</v>
      </c>
      <c r="D274" s="300">
        <v>8</v>
      </c>
      <c r="E274" s="300">
        <v>4</v>
      </c>
      <c r="F274" s="302">
        <v>0</v>
      </c>
      <c r="G274" s="300">
        <v>1</v>
      </c>
      <c r="H274" s="300">
        <v>3</v>
      </c>
      <c r="I274" s="302">
        <v>0</v>
      </c>
      <c r="J274" s="302">
        <v>0</v>
      </c>
      <c r="K274" s="300">
        <v>3</v>
      </c>
      <c r="L274" s="300">
        <v>1</v>
      </c>
      <c r="M274" s="300">
        <v>2</v>
      </c>
    </row>
    <row r="275" spans="1:13" ht="15.75" customHeight="1">
      <c r="A275" s="299" t="s">
        <v>558</v>
      </c>
      <c r="B275" s="300">
        <v>16</v>
      </c>
      <c r="C275" s="302">
        <v>0</v>
      </c>
      <c r="D275" s="300">
        <v>15</v>
      </c>
      <c r="E275" s="302">
        <v>0</v>
      </c>
      <c r="F275" s="300">
        <v>1</v>
      </c>
      <c r="G275" s="302">
        <v>0</v>
      </c>
      <c r="H275" s="302">
        <v>0</v>
      </c>
      <c r="I275" s="300">
        <v>7</v>
      </c>
      <c r="J275" s="300">
        <v>1</v>
      </c>
      <c r="K275" s="302">
        <v>0</v>
      </c>
      <c r="L275" s="302">
        <v>0</v>
      </c>
      <c r="M275" s="300">
        <v>1</v>
      </c>
    </row>
    <row r="276" spans="1:13" ht="15.75" customHeight="1" thickBot="1">
      <c r="A276" s="303" t="s">
        <v>526</v>
      </c>
      <c r="B276" s="301">
        <f>SUM(B256:B275)</f>
        <v>484</v>
      </c>
      <c r="C276" s="301">
        <f aca="true" t="shared" si="13" ref="C276:M276">SUM(C256:C275)</f>
        <v>229</v>
      </c>
      <c r="D276" s="301">
        <f t="shared" si="13"/>
        <v>1441</v>
      </c>
      <c r="E276" s="301">
        <f t="shared" si="13"/>
        <v>505</v>
      </c>
      <c r="F276" s="301">
        <f t="shared" si="13"/>
        <v>359</v>
      </c>
      <c r="G276" s="301">
        <f t="shared" si="13"/>
        <v>766</v>
      </c>
      <c r="H276" s="301">
        <f t="shared" si="13"/>
        <v>1070</v>
      </c>
      <c r="I276" s="301">
        <f t="shared" si="13"/>
        <v>866</v>
      </c>
      <c r="J276" s="301">
        <f t="shared" si="13"/>
        <v>544</v>
      </c>
      <c r="K276" s="301">
        <f t="shared" si="13"/>
        <v>752</v>
      </c>
      <c r="L276" s="301">
        <f t="shared" si="13"/>
        <v>898</v>
      </c>
      <c r="M276" s="301">
        <f t="shared" si="13"/>
        <v>1116</v>
      </c>
    </row>
    <row r="277" spans="1:13" ht="30" customHeight="1" thickBot="1">
      <c r="A277" s="305"/>
      <c r="B277" s="305"/>
      <c r="C277" s="305"/>
      <c r="D277" s="305"/>
      <c r="E277" s="305"/>
      <c r="F277" s="305"/>
      <c r="G277" s="305"/>
      <c r="H277" s="305"/>
      <c r="I277" s="305"/>
      <c r="J277" s="305"/>
      <c r="K277" s="305"/>
      <c r="L277" s="305"/>
      <c r="M277" s="305"/>
    </row>
    <row r="278" spans="1:13" ht="15.75" customHeight="1">
      <c r="A278" s="297" t="s">
        <v>541</v>
      </c>
      <c r="B278" s="614" t="s">
        <v>672</v>
      </c>
      <c r="C278" s="605" t="s">
        <v>673</v>
      </c>
      <c r="D278" s="605"/>
      <c r="E278" s="616" t="s">
        <v>674</v>
      </c>
      <c r="F278" s="618" t="s">
        <v>675</v>
      </c>
      <c r="G278" s="605" t="s">
        <v>676</v>
      </c>
      <c r="H278" s="605"/>
      <c r="I278" s="605" t="s">
        <v>677</v>
      </c>
      <c r="J278" s="605"/>
      <c r="K278" s="605"/>
      <c r="L278" s="348" t="s">
        <v>678</v>
      </c>
      <c r="M278" s="606" t="s">
        <v>679</v>
      </c>
    </row>
    <row r="279" spans="1:13" ht="15.75" customHeight="1">
      <c r="A279" s="298" t="s">
        <v>554</v>
      </c>
      <c r="B279" s="615"/>
      <c r="C279" s="313" t="s">
        <v>581</v>
      </c>
      <c r="D279" s="313" t="s">
        <v>595</v>
      </c>
      <c r="E279" s="617"/>
      <c r="F279" s="619"/>
      <c r="G279" s="349" t="s">
        <v>680</v>
      </c>
      <c r="H279" s="313" t="s">
        <v>681</v>
      </c>
      <c r="I279" s="349" t="s">
        <v>680</v>
      </c>
      <c r="J279" s="313" t="s">
        <v>682</v>
      </c>
      <c r="K279" s="313" t="s">
        <v>683</v>
      </c>
      <c r="L279" s="349" t="s">
        <v>680</v>
      </c>
      <c r="M279" s="607"/>
    </row>
    <row r="280" spans="1:13" ht="15.75" customHeight="1">
      <c r="A280" s="299" t="s">
        <v>555</v>
      </c>
      <c r="B280" s="300" t="s">
        <v>684</v>
      </c>
      <c r="C280" s="300" t="s">
        <v>684</v>
      </c>
      <c r="D280" s="300" t="s">
        <v>684</v>
      </c>
      <c r="E280" s="350">
        <f aca="true" t="shared" si="14" ref="E280:E299">SUM(B230:M230,B256:M256,B280:D280)</f>
        <v>1226</v>
      </c>
      <c r="F280" s="300" t="s">
        <v>684</v>
      </c>
      <c r="G280" s="327">
        <v>17</v>
      </c>
      <c r="H280" s="327">
        <v>9</v>
      </c>
      <c r="I280" s="327">
        <v>40</v>
      </c>
      <c r="J280" s="327">
        <v>23</v>
      </c>
      <c r="K280" s="327">
        <v>36</v>
      </c>
      <c r="L280" s="327">
        <v>63</v>
      </c>
      <c r="M280" s="328">
        <v>40</v>
      </c>
    </row>
    <row r="281" spans="1:13" ht="15.75" customHeight="1">
      <c r="A281" s="299" t="s">
        <v>556</v>
      </c>
      <c r="B281" s="300" t="s">
        <v>684</v>
      </c>
      <c r="C281" s="300" t="s">
        <v>684</v>
      </c>
      <c r="D281" s="300" t="s">
        <v>684</v>
      </c>
      <c r="E281" s="350">
        <f t="shared" si="14"/>
        <v>1473</v>
      </c>
      <c r="F281" s="300" t="s">
        <v>684</v>
      </c>
      <c r="G281" s="327">
        <v>16</v>
      </c>
      <c r="H281" s="327">
        <v>13</v>
      </c>
      <c r="I281" s="327">
        <v>37</v>
      </c>
      <c r="J281" s="327">
        <v>19</v>
      </c>
      <c r="K281" s="327">
        <v>30</v>
      </c>
      <c r="L281" s="327">
        <v>70</v>
      </c>
      <c r="M281" s="328">
        <v>26</v>
      </c>
    </row>
    <row r="282" spans="1:13" ht="15.75" customHeight="1">
      <c r="A282" s="299" t="s">
        <v>512</v>
      </c>
      <c r="B282" s="300" t="s">
        <v>684</v>
      </c>
      <c r="C282" s="300" t="s">
        <v>684</v>
      </c>
      <c r="D282" s="300" t="s">
        <v>684</v>
      </c>
      <c r="E282" s="350">
        <f t="shared" si="14"/>
        <v>1871</v>
      </c>
      <c r="F282" s="300" t="s">
        <v>684</v>
      </c>
      <c r="G282" s="327">
        <v>35</v>
      </c>
      <c r="H282" s="327">
        <v>17</v>
      </c>
      <c r="I282" s="327">
        <v>43</v>
      </c>
      <c r="J282" s="327">
        <v>42</v>
      </c>
      <c r="K282" s="327">
        <v>49</v>
      </c>
      <c r="L282" s="327">
        <v>55</v>
      </c>
      <c r="M282" s="327">
        <v>41</v>
      </c>
    </row>
    <row r="283" spans="1:13" ht="15.75" customHeight="1">
      <c r="A283" s="299" t="s">
        <v>515</v>
      </c>
      <c r="B283" s="300" t="s">
        <v>684</v>
      </c>
      <c r="C283" s="300" t="s">
        <v>684</v>
      </c>
      <c r="D283" s="300" t="s">
        <v>684</v>
      </c>
      <c r="E283" s="350">
        <f t="shared" si="14"/>
        <v>2463</v>
      </c>
      <c r="F283" s="327">
        <v>208</v>
      </c>
      <c r="G283" s="327">
        <v>33</v>
      </c>
      <c r="H283" s="327">
        <v>19</v>
      </c>
      <c r="I283" s="327">
        <v>60</v>
      </c>
      <c r="J283" s="327">
        <v>49</v>
      </c>
      <c r="K283" s="327">
        <v>46</v>
      </c>
      <c r="L283" s="327">
        <v>16</v>
      </c>
      <c r="M283" s="327">
        <v>45</v>
      </c>
    </row>
    <row r="284" spans="1:13" ht="15.75" customHeight="1">
      <c r="A284" s="299" t="s">
        <v>518</v>
      </c>
      <c r="B284" s="300" t="s">
        <v>684</v>
      </c>
      <c r="C284" s="300">
        <v>6</v>
      </c>
      <c r="D284" s="300">
        <v>1</v>
      </c>
      <c r="E284" s="350">
        <f t="shared" si="14"/>
        <v>2198</v>
      </c>
      <c r="F284" s="327">
        <v>509</v>
      </c>
      <c r="G284" s="327">
        <v>32</v>
      </c>
      <c r="H284" s="327">
        <v>19</v>
      </c>
      <c r="I284" s="327">
        <v>53</v>
      </c>
      <c r="J284" s="327">
        <v>32</v>
      </c>
      <c r="K284" s="327">
        <v>37</v>
      </c>
      <c r="L284" s="327">
        <v>7</v>
      </c>
      <c r="M284" s="327">
        <v>58</v>
      </c>
    </row>
    <row r="285" spans="1:13" ht="15.75" customHeight="1">
      <c r="A285" s="299" t="s">
        <v>523</v>
      </c>
      <c r="B285" s="300" t="s">
        <v>684</v>
      </c>
      <c r="C285" s="300">
        <v>3</v>
      </c>
      <c r="D285" s="300">
        <v>2</v>
      </c>
      <c r="E285" s="350">
        <f t="shared" si="14"/>
        <v>1441</v>
      </c>
      <c r="F285" s="327">
        <v>3</v>
      </c>
      <c r="G285" s="327">
        <v>34</v>
      </c>
      <c r="H285" s="327">
        <v>17</v>
      </c>
      <c r="I285" s="327">
        <v>53</v>
      </c>
      <c r="J285" s="327">
        <v>25</v>
      </c>
      <c r="K285" s="327">
        <v>47</v>
      </c>
      <c r="L285" s="327">
        <v>30</v>
      </c>
      <c r="M285" s="327">
        <v>49</v>
      </c>
    </row>
    <row r="286" spans="1:13" ht="15.75" customHeight="1">
      <c r="A286" s="299" t="s">
        <v>529</v>
      </c>
      <c r="B286" s="300" t="s">
        <v>684</v>
      </c>
      <c r="C286" s="300">
        <v>1</v>
      </c>
      <c r="D286" s="300">
        <v>1</v>
      </c>
      <c r="E286" s="350">
        <f t="shared" si="14"/>
        <v>1503</v>
      </c>
      <c r="F286" s="300" t="s">
        <v>684</v>
      </c>
      <c r="G286" s="327">
        <v>25</v>
      </c>
      <c r="H286" s="327">
        <v>15</v>
      </c>
      <c r="I286" s="327">
        <v>58</v>
      </c>
      <c r="J286" s="327">
        <v>30</v>
      </c>
      <c r="K286" s="327">
        <v>44</v>
      </c>
      <c r="L286" s="327">
        <v>59</v>
      </c>
      <c r="M286" s="327">
        <v>28</v>
      </c>
    </row>
    <row r="287" spans="1:13" ht="15.75" customHeight="1">
      <c r="A287" s="299" t="s">
        <v>507</v>
      </c>
      <c r="B287" s="300" t="s">
        <v>684</v>
      </c>
      <c r="C287" s="300" t="s">
        <v>684</v>
      </c>
      <c r="D287" s="300" t="s">
        <v>684</v>
      </c>
      <c r="E287" s="350">
        <f t="shared" si="14"/>
        <v>1870</v>
      </c>
      <c r="F287" s="300" t="s">
        <v>684</v>
      </c>
      <c r="G287" s="327">
        <v>25</v>
      </c>
      <c r="H287" s="327">
        <v>19</v>
      </c>
      <c r="I287" s="327">
        <v>64</v>
      </c>
      <c r="J287" s="327">
        <v>28</v>
      </c>
      <c r="K287" s="327">
        <v>60</v>
      </c>
      <c r="L287" s="327">
        <v>80</v>
      </c>
      <c r="M287" s="327">
        <v>38</v>
      </c>
    </row>
    <row r="288" spans="1:13" ht="15.75" customHeight="1">
      <c r="A288" s="299" t="s">
        <v>510</v>
      </c>
      <c r="B288" s="300" t="s">
        <v>684</v>
      </c>
      <c r="C288" s="300" t="s">
        <v>684</v>
      </c>
      <c r="D288" s="300" t="s">
        <v>684</v>
      </c>
      <c r="E288" s="350">
        <f t="shared" si="14"/>
        <v>1937</v>
      </c>
      <c r="F288" s="327">
        <v>2</v>
      </c>
      <c r="G288" s="327">
        <v>29</v>
      </c>
      <c r="H288" s="327">
        <v>20</v>
      </c>
      <c r="I288" s="327">
        <v>53</v>
      </c>
      <c r="J288" s="327">
        <v>46</v>
      </c>
      <c r="K288" s="327">
        <v>54</v>
      </c>
      <c r="L288" s="327">
        <v>38</v>
      </c>
      <c r="M288" s="327">
        <v>43</v>
      </c>
    </row>
    <row r="289" spans="1:13" ht="15.75" customHeight="1">
      <c r="A289" s="299" t="s">
        <v>513</v>
      </c>
      <c r="B289" s="301" t="s">
        <v>684</v>
      </c>
      <c r="C289" s="301" t="s">
        <v>684</v>
      </c>
      <c r="D289" s="301" t="s">
        <v>684</v>
      </c>
      <c r="E289" s="350">
        <f t="shared" si="14"/>
        <v>2476</v>
      </c>
      <c r="F289" s="328">
        <v>2</v>
      </c>
      <c r="G289" s="328">
        <v>45</v>
      </c>
      <c r="H289" s="328">
        <v>28</v>
      </c>
      <c r="I289" s="328">
        <v>69</v>
      </c>
      <c r="J289" s="328">
        <v>43</v>
      </c>
      <c r="K289" s="328">
        <v>52</v>
      </c>
      <c r="L289" s="328">
        <v>23</v>
      </c>
      <c r="M289" s="328">
        <v>67</v>
      </c>
    </row>
    <row r="290" spans="1:13" ht="15.75" customHeight="1">
      <c r="A290" s="299" t="s">
        <v>516</v>
      </c>
      <c r="B290" s="300" t="s">
        <v>684</v>
      </c>
      <c r="C290" s="300" t="s">
        <v>684</v>
      </c>
      <c r="D290" s="300" t="s">
        <v>684</v>
      </c>
      <c r="E290" s="350">
        <f t="shared" si="14"/>
        <v>2261</v>
      </c>
      <c r="F290" s="327">
        <v>1</v>
      </c>
      <c r="G290" s="327">
        <v>94</v>
      </c>
      <c r="H290" s="327">
        <v>43</v>
      </c>
      <c r="I290" s="327">
        <v>83</v>
      </c>
      <c r="J290" s="327">
        <v>42</v>
      </c>
      <c r="K290" s="327">
        <v>57</v>
      </c>
      <c r="L290" s="327">
        <v>8</v>
      </c>
      <c r="M290" s="327">
        <v>83</v>
      </c>
    </row>
    <row r="291" spans="1:13" ht="15.75" customHeight="1">
      <c r="A291" s="299" t="s">
        <v>519</v>
      </c>
      <c r="B291" s="300" t="s">
        <v>684</v>
      </c>
      <c r="C291" s="300" t="s">
        <v>684</v>
      </c>
      <c r="D291" s="300" t="s">
        <v>684</v>
      </c>
      <c r="E291" s="350">
        <f t="shared" si="14"/>
        <v>2304</v>
      </c>
      <c r="F291" s="327">
        <v>1</v>
      </c>
      <c r="G291" s="327">
        <v>76</v>
      </c>
      <c r="H291" s="327">
        <v>37</v>
      </c>
      <c r="I291" s="327">
        <v>106</v>
      </c>
      <c r="J291" s="327">
        <v>40</v>
      </c>
      <c r="K291" s="327">
        <v>76</v>
      </c>
      <c r="L291" s="327">
        <v>13</v>
      </c>
      <c r="M291" s="327">
        <v>59</v>
      </c>
    </row>
    <row r="292" spans="1:13" ht="15.75" customHeight="1">
      <c r="A292" s="299" t="s">
        <v>524</v>
      </c>
      <c r="B292" s="300" t="s">
        <v>684</v>
      </c>
      <c r="C292" s="300" t="s">
        <v>684</v>
      </c>
      <c r="D292" s="300" t="s">
        <v>684</v>
      </c>
      <c r="E292" s="350">
        <f t="shared" si="14"/>
        <v>2460</v>
      </c>
      <c r="F292" s="327">
        <v>2</v>
      </c>
      <c r="G292" s="327">
        <v>51</v>
      </c>
      <c r="H292" s="327">
        <v>28</v>
      </c>
      <c r="I292" s="327">
        <v>148</v>
      </c>
      <c r="J292" s="327">
        <v>41</v>
      </c>
      <c r="K292" s="327">
        <v>110</v>
      </c>
      <c r="L292" s="327">
        <v>10</v>
      </c>
      <c r="M292" s="327">
        <v>46</v>
      </c>
    </row>
    <row r="293" spans="1:13" ht="15.75" customHeight="1">
      <c r="A293" s="299" t="s">
        <v>530</v>
      </c>
      <c r="B293" s="300" t="s">
        <v>684</v>
      </c>
      <c r="C293" s="300" t="s">
        <v>684</v>
      </c>
      <c r="D293" s="300" t="s">
        <v>684</v>
      </c>
      <c r="E293" s="350">
        <f t="shared" si="14"/>
        <v>1725</v>
      </c>
      <c r="F293" s="300" t="s">
        <v>684</v>
      </c>
      <c r="G293" s="327">
        <v>33</v>
      </c>
      <c r="H293" s="327">
        <v>23</v>
      </c>
      <c r="I293" s="327">
        <v>130</v>
      </c>
      <c r="J293" s="327">
        <v>45</v>
      </c>
      <c r="K293" s="327">
        <v>82</v>
      </c>
      <c r="L293" s="327">
        <v>3</v>
      </c>
      <c r="M293" s="327">
        <v>21</v>
      </c>
    </row>
    <row r="294" spans="1:13" ht="15.75" customHeight="1">
      <c r="A294" s="299" t="s">
        <v>508</v>
      </c>
      <c r="B294" s="300" t="s">
        <v>684</v>
      </c>
      <c r="C294" s="300" t="s">
        <v>684</v>
      </c>
      <c r="D294" s="300" t="s">
        <v>684</v>
      </c>
      <c r="E294" s="350">
        <f t="shared" si="14"/>
        <v>1098</v>
      </c>
      <c r="F294" s="327">
        <v>1</v>
      </c>
      <c r="G294" s="327">
        <v>21</v>
      </c>
      <c r="H294" s="327">
        <v>9</v>
      </c>
      <c r="I294" s="327">
        <v>58</v>
      </c>
      <c r="J294" s="327">
        <v>22</v>
      </c>
      <c r="K294" s="327">
        <v>47</v>
      </c>
      <c r="L294" s="327">
        <v>2</v>
      </c>
      <c r="M294" s="327">
        <v>23</v>
      </c>
    </row>
    <row r="295" spans="1:13" ht="15.75" customHeight="1">
      <c r="A295" s="299" t="s">
        <v>511</v>
      </c>
      <c r="B295" s="300" t="s">
        <v>684</v>
      </c>
      <c r="C295" s="300" t="s">
        <v>684</v>
      </c>
      <c r="D295" s="300" t="s">
        <v>684</v>
      </c>
      <c r="E295" s="350">
        <f t="shared" si="14"/>
        <v>904</v>
      </c>
      <c r="F295" s="300" t="s">
        <v>684</v>
      </c>
      <c r="G295" s="300">
        <v>13</v>
      </c>
      <c r="H295" s="300">
        <v>11</v>
      </c>
      <c r="I295" s="300">
        <v>39</v>
      </c>
      <c r="J295" s="300">
        <v>11</v>
      </c>
      <c r="K295" s="300">
        <v>21</v>
      </c>
      <c r="L295" s="300">
        <v>2</v>
      </c>
      <c r="M295" s="300">
        <v>14</v>
      </c>
    </row>
    <row r="296" spans="1:13" ht="15.75" customHeight="1">
      <c r="A296" s="299" t="s">
        <v>514</v>
      </c>
      <c r="B296" s="300" t="s">
        <v>684</v>
      </c>
      <c r="C296" s="300" t="s">
        <v>684</v>
      </c>
      <c r="D296" s="300" t="s">
        <v>684</v>
      </c>
      <c r="E296" s="350">
        <f t="shared" si="14"/>
        <v>695</v>
      </c>
      <c r="F296" s="300" t="s">
        <v>684</v>
      </c>
      <c r="G296" s="300">
        <v>10</v>
      </c>
      <c r="H296" s="300">
        <v>2</v>
      </c>
      <c r="I296" s="300">
        <v>20</v>
      </c>
      <c r="J296" s="300">
        <v>6</v>
      </c>
      <c r="K296" s="300">
        <v>17</v>
      </c>
      <c r="L296" s="300">
        <v>2</v>
      </c>
      <c r="M296" s="300">
        <v>8</v>
      </c>
    </row>
    <row r="297" spans="1:13" ht="15.75" customHeight="1">
      <c r="A297" s="299" t="s">
        <v>517</v>
      </c>
      <c r="B297" s="300" t="s">
        <v>684</v>
      </c>
      <c r="C297" s="300" t="s">
        <v>684</v>
      </c>
      <c r="D297" s="300" t="s">
        <v>684</v>
      </c>
      <c r="E297" s="350">
        <f t="shared" si="14"/>
        <v>367</v>
      </c>
      <c r="F297" s="300" t="s">
        <v>684</v>
      </c>
      <c r="G297" s="300">
        <v>7</v>
      </c>
      <c r="H297" s="300">
        <v>1</v>
      </c>
      <c r="I297" s="300">
        <v>11</v>
      </c>
      <c r="J297" s="300">
        <v>6</v>
      </c>
      <c r="K297" s="300">
        <v>11</v>
      </c>
      <c r="L297" s="300" t="s">
        <v>684</v>
      </c>
      <c r="M297" s="300">
        <v>4</v>
      </c>
    </row>
    <row r="298" spans="1:13" ht="15.75" customHeight="1">
      <c r="A298" s="299" t="s">
        <v>557</v>
      </c>
      <c r="B298" s="300" t="s">
        <v>685</v>
      </c>
      <c r="C298" s="300" t="s">
        <v>685</v>
      </c>
      <c r="D298" s="300" t="s">
        <v>685</v>
      </c>
      <c r="E298" s="350">
        <f t="shared" si="14"/>
        <v>254</v>
      </c>
      <c r="F298" s="300" t="s">
        <v>685</v>
      </c>
      <c r="G298" s="300" t="s">
        <v>685</v>
      </c>
      <c r="H298" s="300" t="s">
        <v>685</v>
      </c>
      <c r="I298" s="300">
        <v>4</v>
      </c>
      <c r="J298" s="300" t="s">
        <v>685</v>
      </c>
      <c r="K298" s="300">
        <v>7</v>
      </c>
      <c r="L298" s="300" t="s">
        <v>685</v>
      </c>
      <c r="M298" s="300">
        <v>1</v>
      </c>
    </row>
    <row r="299" spans="1:13" ht="15.75" customHeight="1">
      <c r="A299" s="299" t="s">
        <v>558</v>
      </c>
      <c r="B299" s="300" t="s">
        <v>685</v>
      </c>
      <c r="C299" s="300" t="s">
        <v>685</v>
      </c>
      <c r="D299" s="300" t="s">
        <v>685</v>
      </c>
      <c r="E299" s="350">
        <f t="shared" si="14"/>
        <v>125</v>
      </c>
      <c r="F299" s="300" t="s">
        <v>685</v>
      </c>
      <c r="G299" s="300" t="s">
        <v>685</v>
      </c>
      <c r="H299" s="300" t="s">
        <v>685</v>
      </c>
      <c r="I299" s="300" t="s">
        <v>685</v>
      </c>
      <c r="J299" s="300" t="s">
        <v>685</v>
      </c>
      <c r="K299" s="300" t="s">
        <v>685</v>
      </c>
      <c r="L299" s="300" t="s">
        <v>685</v>
      </c>
      <c r="M299" s="300">
        <v>1</v>
      </c>
    </row>
    <row r="300" spans="1:13" ht="15.75" customHeight="1" thickBot="1">
      <c r="A300" s="303" t="s">
        <v>526</v>
      </c>
      <c r="B300" s="306">
        <f>SUM(B280:B299)</f>
        <v>0</v>
      </c>
      <c r="C300" s="306">
        <f aca="true" t="shared" si="15" ref="C300:M300">SUM(C280:C299)</f>
        <v>10</v>
      </c>
      <c r="D300" s="306">
        <f t="shared" si="15"/>
        <v>4</v>
      </c>
      <c r="E300" s="351">
        <f t="shared" si="15"/>
        <v>30651</v>
      </c>
      <c r="F300" s="306">
        <f t="shared" si="15"/>
        <v>729</v>
      </c>
      <c r="G300" s="306">
        <f t="shared" si="15"/>
        <v>596</v>
      </c>
      <c r="H300" s="306">
        <f t="shared" si="15"/>
        <v>330</v>
      </c>
      <c r="I300" s="306">
        <f t="shared" si="15"/>
        <v>1129</v>
      </c>
      <c r="J300" s="306">
        <f t="shared" si="15"/>
        <v>550</v>
      </c>
      <c r="K300" s="306">
        <f t="shared" si="15"/>
        <v>883</v>
      </c>
      <c r="L300" s="306">
        <f t="shared" si="15"/>
        <v>481</v>
      </c>
      <c r="M300" s="306">
        <f t="shared" si="15"/>
        <v>695</v>
      </c>
    </row>
    <row r="301" spans="1:13" s="310" customFormat="1" ht="15.75" customHeight="1">
      <c r="A301" s="307"/>
      <c r="B301" s="308"/>
      <c r="C301" s="308"/>
      <c r="D301" s="308"/>
      <c r="E301" s="308"/>
      <c r="F301" s="308"/>
      <c r="G301" s="308"/>
      <c r="H301" s="308"/>
      <c r="I301" s="308"/>
      <c r="J301" s="308"/>
      <c r="K301" s="308"/>
      <c r="L301" s="308"/>
      <c r="M301" s="309" t="s">
        <v>571</v>
      </c>
    </row>
    <row r="302" spans="1:13" ht="19.5" customHeight="1">
      <c r="A302" s="588" t="s">
        <v>686</v>
      </c>
      <c r="B302" s="588"/>
      <c r="C302" s="588"/>
      <c r="D302" s="588"/>
      <c r="E302" s="588"/>
      <c r="F302" s="588"/>
      <c r="G302" s="588"/>
      <c r="H302" s="588"/>
      <c r="I302" s="588"/>
      <c r="J302" s="588"/>
      <c r="K302" s="588"/>
      <c r="L302" s="588"/>
      <c r="M302" s="588"/>
    </row>
    <row r="303" spans="1:13" ht="15" customHeight="1" thickBot="1">
      <c r="A303" s="352"/>
      <c r="M303" s="295" t="s">
        <v>24</v>
      </c>
    </row>
    <row r="304" spans="1:13" ht="15.75" customHeight="1">
      <c r="A304" s="297" t="s">
        <v>541</v>
      </c>
      <c r="B304" s="593" t="s">
        <v>687</v>
      </c>
      <c r="C304" s="584" t="s">
        <v>688</v>
      </c>
      <c r="D304" s="584" t="s">
        <v>689</v>
      </c>
      <c r="E304" s="584" t="s">
        <v>690</v>
      </c>
      <c r="F304" s="584" t="s">
        <v>691</v>
      </c>
      <c r="G304" s="584" t="s">
        <v>692</v>
      </c>
      <c r="H304" s="584" t="s">
        <v>693</v>
      </c>
      <c r="I304" s="584" t="s">
        <v>694</v>
      </c>
      <c r="J304" s="584" t="s">
        <v>695</v>
      </c>
      <c r="K304" s="584" t="s">
        <v>696</v>
      </c>
      <c r="L304" s="584" t="s">
        <v>697</v>
      </c>
      <c r="M304" s="599" t="s">
        <v>698</v>
      </c>
    </row>
    <row r="305" spans="1:13" ht="15.75" customHeight="1">
      <c r="A305" s="298" t="s">
        <v>554</v>
      </c>
      <c r="B305" s="594"/>
      <c r="C305" s="585"/>
      <c r="D305" s="585"/>
      <c r="E305" s="585"/>
      <c r="F305" s="585"/>
      <c r="G305" s="585"/>
      <c r="H305" s="585"/>
      <c r="I305" s="585"/>
      <c r="J305" s="585"/>
      <c r="K305" s="585"/>
      <c r="L305" s="585"/>
      <c r="M305" s="600"/>
    </row>
    <row r="306" spans="1:13" ht="15.75" customHeight="1">
      <c r="A306" s="299" t="s">
        <v>555</v>
      </c>
      <c r="B306" s="327">
        <v>20</v>
      </c>
      <c r="C306" s="327">
        <v>48</v>
      </c>
      <c r="D306" s="327">
        <v>15</v>
      </c>
      <c r="E306" s="327">
        <v>22</v>
      </c>
      <c r="F306" s="327">
        <v>15</v>
      </c>
      <c r="G306" s="327">
        <v>8</v>
      </c>
      <c r="H306" s="327">
        <v>14</v>
      </c>
      <c r="I306" s="327">
        <v>12</v>
      </c>
      <c r="J306" s="327">
        <v>19</v>
      </c>
      <c r="K306" s="327">
        <v>10</v>
      </c>
      <c r="L306" s="327">
        <v>22</v>
      </c>
      <c r="M306" s="328">
        <v>164</v>
      </c>
    </row>
    <row r="307" spans="1:13" ht="15.75" customHeight="1">
      <c r="A307" s="299" t="s">
        <v>556</v>
      </c>
      <c r="B307" s="327">
        <v>19</v>
      </c>
      <c r="C307" s="327">
        <v>47</v>
      </c>
      <c r="D307" s="327">
        <v>14</v>
      </c>
      <c r="E307" s="327">
        <v>21</v>
      </c>
      <c r="F307" s="327">
        <v>5</v>
      </c>
      <c r="G307" s="327">
        <v>3</v>
      </c>
      <c r="H307" s="327">
        <v>12</v>
      </c>
      <c r="I307" s="327">
        <v>11</v>
      </c>
      <c r="J307" s="327">
        <v>32</v>
      </c>
      <c r="K307" s="327">
        <v>24</v>
      </c>
      <c r="L307" s="327">
        <v>49</v>
      </c>
      <c r="M307" s="328">
        <v>210</v>
      </c>
    </row>
    <row r="308" spans="1:13" ht="15.75" customHeight="1">
      <c r="A308" s="299" t="s">
        <v>512</v>
      </c>
      <c r="B308" s="327">
        <v>41</v>
      </c>
      <c r="C308" s="327">
        <v>64</v>
      </c>
      <c r="D308" s="327">
        <v>27</v>
      </c>
      <c r="E308" s="327">
        <v>33</v>
      </c>
      <c r="F308" s="327">
        <v>7</v>
      </c>
      <c r="G308" s="327">
        <v>4</v>
      </c>
      <c r="H308" s="327">
        <v>14</v>
      </c>
      <c r="I308" s="327">
        <v>6</v>
      </c>
      <c r="J308" s="327">
        <v>42</v>
      </c>
      <c r="K308" s="327">
        <v>28</v>
      </c>
      <c r="L308" s="327">
        <v>45</v>
      </c>
      <c r="M308" s="327">
        <v>252</v>
      </c>
    </row>
    <row r="309" spans="1:13" ht="15.75" customHeight="1">
      <c r="A309" s="299" t="s">
        <v>515</v>
      </c>
      <c r="B309" s="327">
        <v>38</v>
      </c>
      <c r="C309" s="327">
        <v>119</v>
      </c>
      <c r="D309" s="327">
        <v>41</v>
      </c>
      <c r="E309" s="327">
        <v>24</v>
      </c>
      <c r="F309" s="327">
        <v>6</v>
      </c>
      <c r="G309" s="327">
        <v>22</v>
      </c>
      <c r="H309" s="327">
        <v>46</v>
      </c>
      <c r="I309" s="327">
        <v>22</v>
      </c>
      <c r="J309" s="327">
        <v>35</v>
      </c>
      <c r="K309" s="327">
        <v>22</v>
      </c>
      <c r="L309" s="327">
        <v>54</v>
      </c>
      <c r="M309" s="327">
        <v>443</v>
      </c>
    </row>
    <row r="310" spans="1:13" ht="15.75" customHeight="1">
      <c r="A310" s="299" t="s">
        <v>518</v>
      </c>
      <c r="B310" s="327">
        <v>44</v>
      </c>
      <c r="C310" s="327">
        <v>60</v>
      </c>
      <c r="D310" s="327">
        <v>29</v>
      </c>
      <c r="E310" s="327">
        <v>30</v>
      </c>
      <c r="F310" s="327">
        <v>2</v>
      </c>
      <c r="G310" s="327">
        <v>31</v>
      </c>
      <c r="H310" s="327">
        <v>113</v>
      </c>
      <c r="I310" s="327">
        <v>32</v>
      </c>
      <c r="J310" s="327">
        <v>41</v>
      </c>
      <c r="K310" s="327">
        <v>24</v>
      </c>
      <c r="L310" s="327">
        <v>55</v>
      </c>
      <c r="M310" s="327">
        <v>478</v>
      </c>
    </row>
    <row r="311" spans="1:13" ht="15.75" customHeight="1">
      <c r="A311" s="299" t="s">
        <v>523</v>
      </c>
      <c r="B311" s="327">
        <v>22</v>
      </c>
      <c r="C311" s="327">
        <v>64</v>
      </c>
      <c r="D311" s="327">
        <v>22</v>
      </c>
      <c r="E311" s="327">
        <v>27</v>
      </c>
      <c r="F311" s="327">
        <v>15</v>
      </c>
      <c r="G311" s="327">
        <v>9</v>
      </c>
      <c r="H311" s="327">
        <v>36</v>
      </c>
      <c r="I311" s="327">
        <v>22</v>
      </c>
      <c r="J311" s="327">
        <v>41</v>
      </c>
      <c r="K311" s="327">
        <v>22</v>
      </c>
      <c r="L311" s="327">
        <v>38</v>
      </c>
      <c r="M311" s="327">
        <v>280</v>
      </c>
    </row>
    <row r="312" spans="1:13" ht="15.75" customHeight="1">
      <c r="A312" s="299" t="s">
        <v>529</v>
      </c>
      <c r="B312" s="327">
        <v>29</v>
      </c>
      <c r="C312" s="327">
        <v>56</v>
      </c>
      <c r="D312" s="327">
        <v>24</v>
      </c>
      <c r="E312" s="327">
        <v>38</v>
      </c>
      <c r="F312" s="327">
        <v>20</v>
      </c>
      <c r="G312" s="327">
        <v>9</v>
      </c>
      <c r="H312" s="327">
        <v>28</v>
      </c>
      <c r="I312" s="327">
        <v>11</v>
      </c>
      <c r="J312" s="327">
        <v>54</v>
      </c>
      <c r="K312" s="327">
        <v>26</v>
      </c>
      <c r="L312" s="327">
        <v>43</v>
      </c>
      <c r="M312" s="327">
        <v>286</v>
      </c>
    </row>
    <row r="313" spans="1:13" ht="15.75" customHeight="1">
      <c r="A313" s="299" t="s">
        <v>507</v>
      </c>
      <c r="B313" s="327">
        <v>40</v>
      </c>
      <c r="C313" s="327">
        <v>65</v>
      </c>
      <c r="D313" s="327">
        <v>21</v>
      </c>
      <c r="E313" s="327">
        <v>53</v>
      </c>
      <c r="F313" s="327">
        <v>19</v>
      </c>
      <c r="G313" s="327">
        <v>11</v>
      </c>
      <c r="H313" s="327">
        <v>26</v>
      </c>
      <c r="I313" s="327">
        <v>10</v>
      </c>
      <c r="J313" s="327">
        <v>45</v>
      </c>
      <c r="K313" s="327">
        <v>31</v>
      </c>
      <c r="L313" s="327">
        <v>67</v>
      </c>
      <c r="M313" s="327">
        <v>378</v>
      </c>
    </row>
    <row r="314" spans="1:13" ht="15.75" customHeight="1">
      <c r="A314" s="299" t="s">
        <v>510</v>
      </c>
      <c r="B314" s="327">
        <v>54</v>
      </c>
      <c r="C314" s="327">
        <v>86</v>
      </c>
      <c r="D314" s="327">
        <v>26</v>
      </c>
      <c r="E314" s="327">
        <v>34</v>
      </c>
      <c r="F314" s="327">
        <v>7</v>
      </c>
      <c r="G314" s="327">
        <v>18</v>
      </c>
      <c r="H314" s="327">
        <v>24</v>
      </c>
      <c r="I314" s="327">
        <v>22</v>
      </c>
      <c r="J314" s="327">
        <v>55</v>
      </c>
      <c r="K314" s="327">
        <v>28</v>
      </c>
      <c r="L314" s="327">
        <v>53</v>
      </c>
      <c r="M314" s="327">
        <v>352</v>
      </c>
    </row>
    <row r="315" spans="1:13" ht="15.75" customHeight="1">
      <c r="A315" s="299" t="s">
        <v>513</v>
      </c>
      <c r="B315" s="328">
        <v>48</v>
      </c>
      <c r="C315" s="328">
        <v>88</v>
      </c>
      <c r="D315" s="328">
        <v>32</v>
      </c>
      <c r="E315" s="328">
        <v>30</v>
      </c>
      <c r="F315" s="328">
        <v>5</v>
      </c>
      <c r="G315" s="328">
        <v>6</v>
      </c>
      <c r="H315" s="328">
        <v>20</v>
      </c>
      <c r="I315" s="328">
        <v>12</v>
      </c>
      <c r="J315" s="328">
        <v>57</v>
      </c>
      <c r="K315" s="328">
        <v>18</v>
      </c>
      <c r="L315" s="328">
        <v>89</v>
      </c>
      <c r="M315" s="328">
        <v>355</v>
      </c>
    </row>
    <row r="316" spans="1:13" ht="15.75" customHeight="1">
      <c r="A316" s="299" t="s">
        <v>516</v>
      </c>
      <c r="B316" s="327">
        <v>51</v>
      </c>
      <c r="C316" s="327">
        <v>83</v>
      </c>
      <c r="D316" s="327">
        <v>42</v>
      </c>
      <c r="E316" s="327">
        <v>34</v>
      </c>
      <c r="F316" s="327">
        <v>8</v>
      </c>
      <c r="G316" s="327">
        <v>5</v>
      </c>
      <c r="H316" s="327">
        <v>18</v>
      </c>
      <c r="I316" s="327">
        <v>14</v>
      </c>
      <c r="J316" s="327">
        <v>60</v>
      </c>
      <c r="K316" s="327">
        <v>30</v>
      </c>
      <c r="L316" s="327">
        <v>69</v>
      </c>
      <c r="M316" s="327">
        <v>438</v>
      </c>
    </row>
    <row r="317" spans="1:13" ht="15.75" customHeight="1">
      <c r="A317" s="299" t="s">
        <v>519</v>
      </c>
      <c r="B317" s="327">
        <v>53</v>
      </c>
      <c r="C317" s="327">
        <v>73</v>
      </c>
      <c r="D317" s="327">
        <v>47</v>
      </c>
      <c r="E317" s="327">
        <v>39</v>
      </c>
      <c r="F317" s="327">
        <v>16</v>
      </c>
      <c r="G317" s="327">
        <v>12</v>
      </c>
      <c r="H317" s="327">
        <v>36</v>
      </c>
      <c r="I317" s="327">
        <v>27</v>
      </c>
      <c r="J317" s="327">
        <v>77</v>
      </c>
      <c r="K317" s="327">
        <v>36</v>
      </c>
      <c r="L317" s="327">
        <v>110</v>
      </c>
      <c r="M317" s="327">
        <v>435</v>
      </c>
    </row>
    <row r="318" spans="1:13" ht="15.75" customHeight="1">
      <c r="A318" s="299" t="s">
        <v>524</v>
      </c>
      <c r="B318" s="327">
        <v>78</v>
      </c>
      <c r="C318" s="327">
        <v>113</v>
      </c>
      <c r="D318" s="327">
        <v>54</v>
      </c>
      <c r="E318" s="327">
        <v>89</v>
      </c>
      <c r="F318" s="327">
        <v>17</v>
      </c>
      <c r="G318" s="327">
        <v>10</v>
      </c>
      <c r="H318" s="327">
        <v>30</v>
      </c>
      <c r="I318" s="327">
        <v>28</v>
      </c>
      <c r="J318" s="327">
        <v>130</v>
      </c>
      <c r="K318" s="327">
        <v>48</v>
      </c>
      <c r="L318" s="327">
        <v>91</v>
      </c>
      <c r="M318" s="327">
        <v>502</v>
      </c>
    </row>
    <row r="319" spans="1:13" ht="15.75" customHeight="1">
      <c r="A319" s="299" t="s">
        <v>530</v>
      </c>
      <c r="B319" s="327">
        <v>70</v>
      </c>
      <c r="C319" s="327">
        <v>98</v>
      </c>
      <c r="D319" s="327">
        <v>32</v>
      </c>
      <c r="E319" s="327">
        <v>75</v>
      </c>
      <c r="F319" s="327">
        <v>23</v>
      </c>
      <c r="G319" s="327">
        <v>19</v>
      </c>
      <c r="H319" s="327">
        <v>21</v>
      </c>
      <c r="I319" s="327">
        <v>30</v>
      </c>
      <c r="J319" s="327">
        <v>82</v>
      </c>
      <c r="K319" s="327">
        <v>27</v>
      </c>
      <c r="L319" s="327">
        <v>108</v>
      </c>
      <c r="M319" s="327">
        <v>359</v>
      </c>
    </row>
    <row r="320" spans="1:13" ht="15.75" customHeight="1">
      <c r="A320" s="299" t="s">
        <v>508</v>
      </c>
      <c r="B320" s="327">
        <v>55</v>
      </c>
      <c r="C320" s="327">
        <v>50</v>
      </c>
      <c r="D320" s="327">
        <v>19</v>
      </c>
      <c r="E320" s="327">
        <v>43</v>
      </c>
      <c r="F320" s="327">
        <v>12</v>
      </c>
      <c r="G320" s="327">
        <v>22</v>
      </c>
      <c r="H320" s="327">
        <v>8</v>
      </c>
      <c r="I320" s="327">
        <v>18</v>
      </c>
      <c r="J320" s="327">
        <v>68</v>
      </c>
      <c r="K320" s="327">
        <v>23</v>
      </c>
      <c r="L320" s="327">
        <v>85</v>
      </c>
      <c r="M320" s="327">
        <v>247</v>
      </c>
    </row>
    <row r="321" spans="1:13" ht="15.75" customHeight="1">
      <c r="A321" s="299" t="s">
        <v>511</v>
      </c>
      <c r="B321" s="327">
        <v>61</v>
      </c>
      <c r="C321" s="327">
        <v>40</v>
      </c>
      <c r="D321" s="327">
        <v>22</v>
      </c>
      <c r="E321" s="327">
        <v>37</v>
      </c>
      <c r="F321" s="327">
        <v>8</v>
      </c>
      <c r="G321" s="327">
        <v>12</v>
      </c>
      <c r="H321" s="327">
        <v>14</v>
      </c>
      <c r="I321" s="327">
        <v>22</v>
      </c>
      <c r="J321" s="327">
        <v>41</v>
      </c>
      <c r="K321" s="327">
        <v>17</v>
      </c>
      <c r="L321" s="327">
        <v>80</v>
      </c>
      <c r="M321" s="327">
        <v>138</v>
      </c>
    </row>
    <row r="322" spans="1:13" ht="15.75" customHeight="1">
      <c r="A322" s="299" t="s">
        <v>514</v>
      </c>
      <c r="B322" s="327">
        <v>25</v>
      </c>
      <c r="C322" s="327">
        <v>38</v>
      </c>
      <c r="D322" s="327">
        <v>23</v>
      </c>
      <c r="E322" s="327">
        <v>24</v>
      </c>
      <c r="F322" s="327">
        <v>10</v>
      </c>
      <c r="G322" s="327">
        <v>4</v>
      </c>
      <c r="H322" s="327">
        <v>10</v>
      </c>
      <c r="I322" s="327">
        <v>29</v>
      </c>
      <c r="J322" s="327">
        <v>50</v>
      </c>
      <c r="K322" s="327">
        <v>15</v>
      </c>
      <c r="L322" s="327">
        <v>64</v>
      </c>
      <c r="M322" s="327">
        <v>95</v>
      </c>
    </row>
    <row r="323" spans="1:13" ht="15.75" customHeight="1">
      <c r="A323" s="299" t="s">
        <v>517</v>
      </c>
      <c r="B323" s="327">
        <v>13</v>
      </c>
      <c r="C323" s="327">
        <v>22</v>
      </c>
      <c r="D323" s="327">
        <v>14</v>
      </c>
      <c r="E323" s="327">
        <v>12</v>
      </c>
      <c r="F323" s="327">
        <v>1</v>
      </c>
      <c r="G323" s="327">
        <v>3</v>
      </c>
      <c r="H323" s="327">
        <v>8</v>
      </c>
      <c r="I323" s="327">
        <v>27</v>
      </c>
      <c r="J323" s="327">
        <v>22</v>
      </c>
      <c r="K323" s="327">
        <v>10</v>
      </c>
      <c r="L323" s="327">
        <v>49</v>
      </c>
      <c r="M323" s="327">
        <v>45</v>
      </c>
    </row>
    <row r="324" spans="1:13" ht="15.75" customHeight="1">
      <c r="A324" s="299" t="s">
        <v>557</v>
      </c>
      <c r="B324" s="327">
        <v>15</v>
      </c>
      <c r="C324" s="327">
        <v>9</v>
      </c>
      <c r="D324" s="327">
        <v>6</v>
      </c>
      <c r="E324" s="327">
        <v>6</v>
      </c>
      <c r="F324" s="327">
        <v>1</v>
      </c>
      <c r="G324" s="327">
        <v>1</v>
      </c>
      <c r="H324" s="300">
        <v>5</v>
      </c>
      <c r="I324" s="327">
        <v>31</v>
      </c>
      <c r="J324" s="327">
        <v>11</v>
      </c>
      <c r="K324" s="327">
        <v>6</v>
      </c>
      <c r="L324" s="327">
        <v>12</v>
      </c>
      <c r="M324" s="327">
        <v>28</v>
      </c>
    </row>
    <row r="325" spans="1:13" ht="15.75" customHeight="1">
      <c r="A325" s="299" t="s">
        <v>558</v>
      </c>
      <c r="B325" s="327">
        <v>3</v>
      </c>
      <c r="C325" s="300" t="s">
        <v>685</v>
      </c>
      <c r="D325" s="300" t="s">
        <v>685</v>
      </c>
      <c r="E325" s="300" t="s">
        <v>685</v>
      </c>
      <c r="F325" s="300" t="s">
        <v>685</v>
      </c>
      <c r="G325" s="327">
        <v>2</v>
      </c>
      <c r="H325" s="300">
        <v>3</v>
      </c>
      <c r="I325" s="300" t="s">
        <v>685</v>
      </c>
      <c r="J325" s="300" t="s">
        <v>685</v>
      </c>
      <c r="K325" s="300" t="s">
        <v>685</v>
      </c>
      <c r="L325" s="300" t="s">
        <v>685</v>
      </c>
      <c r="M325" s="327">
        <v>37</v>
      </c>
    </row>
    <row r="326" spans="1:13" ht="15.75" customHeight="1" thickBot="1">
      <c r="A326" s="303" t="s">
        <v>526</v>
      </c>
      <c r="B326" s="328">
        <f>SUM(B306:B325)</f>
        <v>779</v>
      </c>
      <c r="C326" s="328">
        <f aca="true" t="shared" si="16" ref="C326:M326">SUM(C306:C325)</f>
        <v>1223</v>
      </c>
      <c r="D326" s="328">
        <f t="shared" si="16"/>
        <v>510</v>
      </c>
      <c r="E326" s="328">
        <f t="shared" si="16"/>
        <v>671</v>
      </c>
      <c r="F326" s="328">
        <f t="shared" si="16"/>
        <v>197</v>
      </c>
      <c r="G326" s="328">
        <f t="shared" si="16"/>
        <v>211</v>
      </c>
      <c r="H326" s="328">
        <f t="shared" si="16"/>
        <v>486</v>
      </c>
      <c r="I326" s="328">
        <f t="shared" si="16"/>
        <v>386</v>
      </c>
      <c r="J326" s="328">
        <f t="shared" si="16"/>
        <v>962</v>
      </c>
      <c r="K326" s="328">
        <f t="shared" si="16"/>
        <v>445</v>
      </c>
      <c r="L326" s="328">
        <f t="shared" si="16"/>
        <v>1183</v>
      </c>
      <c r="M326" s="328">
        <f t="shared" si="16"/>
        <v>5522</v>
      </c>
    </row>
    <row r="327" spans="1:13" ht="30" customHeight="1" thickBot="1">
      <c r="A327" s="304"/>
      <c r="B327" s="305"/>
      <c r="C327" s="305"/>
      <c r="D327" s="305"/>
      <c r="E327" s="305"/>
      <c r="F327" s="305"/>
      <c r="G327" s="305"/>
      <c r="H327" s="305"/>
      <c r="I327" s="305"/>
      <c r="J327" s="305"/>
      <c r="K327" s="305"/>
      <c r="L327" s="332"/>
      <c r="M327" s="332"/>
    </row>
    <row r="328" spans="1:13" ht="15.75" customHeight="1">
      <c r="A328" s="297" t="s">
        <v>541</v>
      </c>
      <c r="B328" s="593" t="s">
        <v>699</v>
      </c>
      <c r="C328" s="584" t="s">
        <v>700</v>
      </c>
      <c r="D328" s="584" t="s">
        <v>701</v>
      </c>
      <c r="E328" s="601" t="s">
        <v>702</v>
      </c>
      <c r="F328" s="603" t="s">
        <v>703</v>
      </c>
      <c r="G328" s="595" t="s">
        <v>704</v>
      </c>
      <c r="H328" s="584" t="s">
        <v>705</v>
      </c>
      <c r="I328" s="584" t="s">
        <v>706</v>
      </c>
      <c r="J328" s="584" t="s">
        <v>707</v>
      </c>
      <c r="K328" s="597" t="s">
        <v>708</v>
      </c>
      <c r="L328" s="296"/>
      <c r="M328" s="296"/>
    </row>
    <row r="329" spans="1:13" ht="15.75" customHeight="1">
      <c r="A329" s="298" t="s">
        <v>554</v>
      </c>
      <c r="B329" s="594"/>
      <c r="C329" s="585"/>
      <c r="D329" s="585"/>
      <c r="E329" s="602"/>
      <c r="F329" s="604"/>
      <c r="G329" s="596"/>
      <c r="H329" s="585"/>
      <c r="I329" s="585"/>
      <c r="J329" s="585"/>
      <c r="K329" s="598"/>
      <c r="L329" s="296"/>
      <c r="M329" s="296"/>
    </row>
    <row r="330" spans="1:13" ht="15.75" customHeight="1">
      <c r="A330" s="299" t="s">
        <v>555</v>
      </c>
      <c r="B330" s="327">
        <v>47</v>
      </c>
      <c r="C330" s="327">
        <v>56</v>
      </c>
      <c r="D330" s="327">
        <v>67</v>
      </c>
      <c r="E330" s="327">
        <v>46</v>
      </c>
      <c r="F330" s="353">
        <f aca="true" t="shared" si="17" ref="F330:F349">SUM(F280:M280,B306:M306,B330:E330)</f>
        <v>813</v>
      </c>
      <c r="G330" s="328">
        <v>15</v>
      </c>
      <c r="H330" s="327">
        <v>7</v>
      </c>
      <c r="I330" s="327">
        <v>29</v>
      </c>
      <c r="J330" s="327">
        <v>13</v>
      </c>
      <c r="K330" s="336">
        <f>SUM(G330:J330)</f>
        <v>64</v>
      </c>
      <c r="L330" s="296"/>
      <c r="M330" s="296"/>
    </row>
    <row r="331" spans="1:13" ht="15.75" customHeight="1">
      <c r="A331" s="299" t="s">
        <v>556</v>
      </c>
      <c r="B331" s="327">
        <v>75</v>
      </c>
      <c r="C331" s="327">
        <v>71</v>
      </c>
      <c r="D331" s="327">
        <v>52</v>
      </c>
      <c r="E331" s="327">
        <v>68</v>
      </c>
      <c r="F331" s="353">
        <f t="shared" si="17"/>
        <v>924</v>
      </c>
      <c r="G331" s="328">
        <v>14</v>
      </c>
      <c r="H331" s="327">
        <v>13</v>
      </c>
      <c r="I331" s="327">
        <v>43</v>
      </c>
      <c r="J331" s="327">
        <v>22</v>
      </c>
      <c r="K331" s="336">
        <f aca="true" t="shared" si="18" ref="K331:K349">SUM(G331:J331)</f>
        <v>92</v>
      </c>
      <c r="L331" s="296"/>
      <c r="M331" s="296"/>
    </row>
    <row r="332" spans="1:13" ht="15.75" customHeight="1">
      <c r="A332" s="299" t="s">
        <v>512</v>
      </c>
      <c r="B332" s="327">
        <v>103</v>
      </c>
      <c r="C332" s="327">
        <v>61</v>
      </c>
      <c r="D332" s="327">
        <v>70</v>
      </c>
      <c r="E332" s="327">
        <v>71</v>
      </c>
      <c r="F332" s="353">
        <f t="shared" si="17"/>
        <v>1150</v>
      </c>
      <c r="G332" s="328">
        <v>30</v>
      </c>
      <c r="H332" s="327">
        <v>15</v>
      </c>
      <c r="I332" s="327">
        <v>81</v>
      </c>
      <c r="J332" s="327">
        <v>22</v>
      </c>
      <c r="K332" s="336">
        <f t="shared" si="18"/>
        <v>148</v>
      </c>
      <c r="L332" s="296"/>
      <c r="M332" s="296"/>
    </row>
    <row r="333" spans="1:13" ht="15.75" customHeight="1">
      <c r="A333" s="299" t="s">
        <v>515</v>
      </c>
      <c r="B333" s="327">
        <v>117</v>
      </c>
      <c r="C333" s="327">
        <v>72</v>
      </c>
      <c r="D333" s="327">
        <v>90</v>
      </c>
      <c r="E333" s="327">
        <v>85</v>
      </c>
      <c r="F333" s="353">
        <f t="shared" si="17"/>
        <v>1712</v>
      </c>
      <c r="G333" s="328">
        <v>20</v>
      </c>
      <c r="H333" s="327">
        <v>11</v>
      </c>
      <c r="I333" s="327">
        <v>46</v>
      </c>
      <c r="J333" s="327">
        <v>16</v>
      </c>
      <c r="K333" s="336">
        <f t="shared" si="18"/>
        <v>93</v>
      </c>
      <c r="L333" s="296"/>
      <c r="M333" s="296"/>
    </row>
    <row r="334" spans="1:13" ht="15.75" customHeight="1">
      <c r="A334" s="299" t="s">
        <v>518</v>
      </c>
      <c r="B334" s="327">
        <v>108</v>
      </c>
      <c r="C334" s="327">
        <v>56</v>
      </c>
      <c r="D334" s="327">
        <v>67</v>
      </c>
      <c r="E334" s="327">
        <v>75</v>
      </c>
      <c r="F334" s="353">
        <f t="shared" si="17"/>
        <v>1992</v>
      </c>
      <c r="G334" s="328">
        <v>22</v>
      </c>
      <c r="H334" s="327">
        <v>11</v>
      </c>
      <c r="I334" s="327">
        <v>33</v>
      </c>
      <c r="J334" s="327">
        <v>9</v>
      </c>
      <c r="K334" s="336">
        <f t="shared" si="18"/>
        <v>75</v>
      </c>
      <c r="L334" s="296"/>
      <c r="M334" s="296"/>
    </row>
    <row r="335" spans="1:13" ht="15.75" customHeight="1">
      <c r="A335" s="299" t="s">
        <v>523</v>
      </c>
      <c r="B335" s="327">
        <v>87</v>
      </c>
      <c r="C335" s="327">
        <v>50</v>
      </c>
      <c r="D335" s="327">
        <v>75</v>
      </c>
      <c r="E335" s="327">
        <v>61</v>
      </c>
      <c r="F335" s="353">
        <f t="shared" si="17"/>
        <v>1129</v>
      </c>
      <c r="G335" s="328">
        <v>19</v>
      </c>
      <c r="H335" s="327">
        <v>15</v>
      </c>
      <c r="I335" s="327">
        <v>27</v>
      </c>
      <c r="J335" s="327">
        <v>16</v>
      </c>
      <c r="K335" s="336">
        <f t="shared" si="18"/>
        <v>77</v>
      </c>
      <c r="L335" s="296"/>
      <c r="M335" s="296"/>
    </row>
    <row r="336" spans="1:13" ht="15.75" customHeight="1">
      <c r="A336" s="299" t="s">
        <v>529</v>
      </c>
      <c r="B336" s="327">
        <v>74</v>
      </c>
      <c r="C336" s="327">
        <v>69</v>
      </c>
      <c r="D336" s="327">
        <v>96</v>
      </c>
      <c r="E336" s="327">
        <v>60</v>
      </c>
      <c r="F336" s="353">
        <f t="shared" si="17"/>
        <v>1182</v>
      </c>
      <c r="G336" s="328">
        <v>21</v>
      </c>
      <c r="H336" s="327">
        <v>24</v>
      </c>
      <c r="I336" s="327">
        <v>50</v>
      </c>
      <c r="J336" s="327">
        <v>25</v>
      </c>
      <c r="K336" s="336">
        <f t="shared" si="18"/>
        <v>120</v>
      </c>
      <c r="L336" s="296"/>
      <c r="M336" s="296"/>
    </row>
    <row r="337" spans="1:13" ht="15.75" customHeight="1">
      <c r="A337" s="299" t="s">
        <v>507</v>
      </c>
      <c r="B337" s="327">
        <v>124</v>
      </c>
      <c r="C337" s="327">
        <v>82</v>
      </c>
      <c r="D337" s="327">
        <v>139</v>
      </c>
      <c r="E337" s="327">
        <v>121</v>
      </c>
      <c r="F337" s="353">
        <f t="shared" si="17"/>
        <v>1546</v>
      </c>
      <c r="G337" s="328">
        <v>19</v>
      </c>
      <c r="H337" s="327">
        <v>23</v>
      </c>
      <c r="I337" s="327">
        <v>54</v>
      </c>
      <c r="J337" s="327">
        <v>27</v>
      </c>
      <c r="K337" s="336">
        <f t="shared" si="18"/>
        <v>123</v>
      </c>
      <c r="L337" s="296"/>
      <c r="M337" s="296"/>
    </row>
    <row r="338" spans="1:13" ht="15.75" customHeight="1">
      <c r="A338" s="299" t="s">
        <v>510</v>
      </c>
      <c r="B338" s="327">
        <v>144</v>
      </c>
      <c r="C338" s="327">
        <v>84</v>
      </c>
      <c r="D338" s="327">
        <v>131</v>
      </c>
      <c r="E338" s="327">
        <v>88</v>
      </c>
      <c r="F338" s="353">
        <f t="shared" si="17"/>
        <v>1491</v>
      </c>
      <c r="G338" s="328">
        <v>22</v>
      </c>
      <c r="H338" s="327">
        <v>9</v>
      </c>
      <c r="I338" s="327">
        <v>73</v>
      </c>
      <c r="J338" s="327">
        <v>28</v>
      </c>
      <c r="K338" s="336">
        <f t="shared" si="18"/>
        <v>132</v>
      </c>
      <c r="L338" s="296"/>
      <c r="M338" s="296"/>
    </row>
    <row r="339" spans="1:13" ht="15.75" customHeight="1">
      <c r="A339" s="299" t="s">
        <v>513</v>
      </c>
      <c r="B339" s="328">
        <v>148</v>
      </c>
      <c r="C339" s="328">
        <v>83</v>
      </c>
      <c r="D339" s="328">
        <v>130</v>
      </c>
      <c r="E339" s="328">
        <v>100</v>
      </c>
      <c r="F339" s="353">
        <f t="shared" si="17"/>
        <v>1550</v>
      </c>
      <c r="G339" s="328">
        <v>30</v>
      </c>
      <c r="H339" s="328">
        <v>16</v>
      </c>
      <c r="I339" s="328">
        <v>68</v>
      </c>
      <c r="J339" s="328">
        <v>28</v>
      </c>
      <c r="K339" s="336">
        <f t="shared" si="18"/>
        <v>142</v>
      </c>
      <c r="L339" s="296"/>
      <c r="M339" s="296"/>
    </row>
    <row r="340" spans="1:13" ht="15.75" customHeight="1">
      <c r="A340" s="299" t="s">
        <v>516</v>
      </c>
      <c r="B340" s="327">
        <v>122</v>
      </c>
      <c r="C340" s="327">
        <v>73</v>
      </c>
      <c r="D340" s="327">
        <v>102</v>
      </c>
      <c r="E340" s="327">
        <v>98</v>
      </c>
      <c r="F340" s="353">
        <f t="shared" si="17"/>
        <v>1658</v>
      </c>
      <c r="G340" s="327">
        <v>57</v>
      </c>
      <c r="H340" s="327">
        <v>24</v>
      </c>
      <c r="I340" s="327">
        <v>66</v>
      </c>
      <c r="J340" s="327">
        <v>33</v>
      </c>
      <c r="K340" s="336">
        <f t="shared" si="18"/>
        <v>180</v>
      </c>
      <c r="L340" s="296"/>
      <c r="M340" s="296"/>
    </row>
    <row r="341" spans="1:13" ht="15.75" customHeight="1">
      <c r="A341" s="299" t="s">
        <v>519</v>
      </c>
      <c r="B341" s="327">
        <v>122</v>
      </c>
      <c r="C341" s="327">
        <v>98</v>
      </c>
      <c r="D341" s="327">
        <v>98</v>
      </c>
      <c r="E341" s="327">
        <v>104</v>
      </c>
      <c r="F341" s="353">
        <f t="shared" si="17"/>
        <v>1791</v>
      </c>
      <c r="G341" s="327">
        <v>43</v>
      </c>
      <c r="H341" s="327">
        <v>28</v>
      </c>
      <c r="I341" s="327">
        <v>71</v>
      </c>
      <c r="J341" s="327">
        <v>38</v>
      </c>
      <c r="K341" s="336">
        <f t="shared" si="18"/>
        <v>180</v>
      </c>
      <c r="L341" s="296"/>
      <c r="M341" s="296"/>
    </row>
    <row r="342" spans="1:13" ht="15.75" customHeight="1">
      <c r="A342" s="299" t="s">
        <v>524</v>
      </c>
      <c r="B342" s="327">
        <v>194</v>
      </c>
      <c r="C342" s="327">
        <v>128</v>
      </c>
      <c r="D342" s="327">
        <v>138</v>
      </c>
      <c r="E342" s="327">
        <v>145</v>
      </c>
      <c r="F342" s="353">
        <f t="shared" si="17"/>
        <v>2231</v>
      </c>
      <c r="G342" s="327">
        <v>38</v>
      </c>
      <c r="H342" s="327">
        <v>48</v>
      </c>
      <c r="I342" s="327">
        <v>97</v>
      </c>
      <c r="J342" s="327">
        <v>50</v>
      </c>
      <c r="K342" s="336">
        <f t="shared" si="18"/>
        <v>233</v>
      </c>
      <c r="L342" s="296"/>
      <c r="M342" s="296"/>
    </row>
    <row r="343" spans="1:13" ht="15.75" customHeight="1">
      <c r="A343" s="299" t="s">
        <v>530</v>
      </c>
      <c r="B343" s="327">
        <v>176</v>
      </c>
      <c r="C343" s="327">
        <v>114</v>
      </c>
      <c r="D343" s="327">
        <v>104</v>
      </c>
      <c r="E343" s="327">
        <v>134</v>
      </c>
      <c r="F343" s="353">
        <f t="shared" si="17"/>
        <v>1809</v>
      </c>
      <c r="G343" s="327">
        <v>21</v>
      </c>
      <c r="H343" s="327">
        <v>27</v>
      </c>
      <c r="I343" s="327">
        <v>100</v>
      </c>
      <c r="J343" s="327">
        <v>44</v>
      </c>
      <c r="K343" s="336">
        <f t="shared" si="18"/>
        <v>192</v>
      </c>
      <c r="L343" s="296"/>
      <c r="M343" s="296"/>
    </row>
    <row r="344" spans="1:13" ht="15.75" customHeight="1">
      <c r="A344" s="299" t="s">
        <v>508</v>
      </c>
      <c r="B344" s="327">
        <v>124</v>
      </c>
      <c r="C344" s="327">
        <v>71</v>
      </c>
      <c r="D344" s="327">
        <v>63</v>
      </c>
      <c r="E344" s="327">
        <v>64</v>
      </c>
      <c r="F344" s="353">
        <f t="shared" si="17"/>
        <v>1155</v>
      </c>
      <c r="G344" s="327">
        <v>38</v>
      </c>
      <c r="H344" s="327">
        <v>23</v>
      </c>
      <c r="I344" s="327">
        <v>81</v>
      </c>
      <c r="J344" s="327">
        <v>41</v>
      </c>
      <c r="K344" s="336">
        <f t="shared" si="18"/>
        <v>183</v>
      </c>
      <c r="L344" s="296"/>
      <c r="M344" s="296"/>
    </row>
    <row r="345" spans="1:13" ht="15.75" customHeight="1">
      <c r="A345" s="299" t="s">
        <v>511</v>
      </c>
      <c r="B345" s="327">
        <v>111</v>
      </c>
      <c r="C345" s="327">
        <v>56</v>
      </c>
      <c r="D345" s="327">
        <v>58</v>
      </c>
      <c r="E345" s="327">
        <v>66</v>
      </c>
      <c r="F345" s="353">
        <f t="shared" si="17"/>
        <v>894</v>
      </c>
      <c r="G345" s="327">
        <v>47</v>
      </c>
      <c r="H345" s="327">
        <v>33</v>
      </c>
      <c r="I345" s="327">
        <v>85</v>
      </c>
      <c r="J345" s="327">
        <v>57</v>
      </c>
      <c r="K345" s="336">
        <f t="shared" si="18"/>
        <v>222</v>
      </c>
      <c r="L345" s="296"/>
      <c r="M345" s="296"/>
    </row>
    <row r="346" spans="1:13" ht="15.75" customHeight="1">
      <c r="A346" s="299" t="s">
        <v>514</v>
      </c>
      <c r="B346" s="327">
        <v>96</v>
      </c>
      <c r="C346" s="327">
        <v>40</v>
      </c>
      <c r="D346" s="327">
        <v>37</v>
      </c>
      <c r="E346" s="327">
        <v>45</v>
      </c>
      <c r="F346" s="353">
        <f t="shared" si="17"/>
        <v>670</v>
      </c>
      <c r="G346" s="327">
        <v>41</v>
      </c>
      <c r="H346" s="327">
        <v>26</v>
      </c>
      <c r="I346" s="327">
        <v>75</v>
      </c>
      <c r="J346" s="327">
        <v>33</v>
      </c>
      <c r="K346" s="336">
        <f t="shared" si="18"/>
        <v>175</v>
      </c>
      <c r="L346" s="296"/>
      <c r="M346" s="296"/>
    </row>
    <row r="347" spans="1:13" ht="15.75" customHeight="1">
      <c r="A347" s="299" t="s">
        <v>517</v>
      </c>
      <c r="B347" s="327">
        <v>67</v>
      </c>
      <c r="C347" s="327">
        <v>23</v>
      </c>
      <c r="D347" s="327">
        <v>22</v>
      </c>
      <c r="E347" s="327">
        <v>20</v>
      </c>
      <c r="F347" s="353">
        <f t="shared" si="17"/>
        <v>398</v>
      </c>
      <c r="G347" s="327">
        <v>18</v>
      </c>
      <c r="H347" s="327">
        <v>14</v>
      </c>
      <c r="I347" s="327">
        <v>52</v>
      </c>
      <c r="J347" s="327">
        <v>30</v>
      </c>
      <c r="K347" s="336">
        <f t="shared" si="18"/>
        <v>114</v>
      </c>
      <c r="L347" s="296"/>
      <c r="M347" s="296"/>
    </row>
    <row r="348" spans="1:13" ht="15.75" customHeight="1">
      <c r="A348" s="299" t="s">
        <v>557</v>
      </c>
      <c r="B348" s="327">
        <v>71</v>
      </c>
      <c r="C348" s="327">
        <v>16</v>
      </c>
      <c r="D348" s="327">
        <v>10</v>
      </c>
      <c r="E348" s="327">
        <v>16</v>
      </c>
      <c r="F348" s="353">
        <f t="shared" si="17"/>
        <v>256</v>
      </c>
      <c r="G348" s="327">
        <v>6</v>
      </c>
      <c r="H348" s="327">
        <v>7</v>
      </c>
      <c r="I348" s="327">
        <v>52</v>
      </c>
      <c r="J348" s="327">
        <v>16</v>
      </c>
      <c r="K348" s="336">
        <f t="shared" si="18"/>
        <v>81</v>
      </c>
      <c r="L348" s="296"/>
      <c r="M348" s="296"/>
    </row>
    <row r="349" spans="1:13" ht="15.75" customHeight="1">
      <c r="A349" s="299" t="s">
        <v>558</v>
      </c>
      <c r="B349" s="327">
        <v>10</v>
      </c>
      <c r="C349" s="300" t="s">
        <v>685</v>
      </c>
      <c r="D349" s="300" t="s">
        <v>685</v>
      </c>
      <c r="E349" s="327">
        <v>3</v>
      </c>
      <c r="F349" s="353">
        <f t="shared" si="17"/>
        <v>59</v>
      </c>
      <c r="G349" s="300" t="s">
        <v>685</v>
      </c>
      <c r="H349" s="300" t="s">
        <v>685</v>
      </c>
      <c r="I349" s="300" t="s">
        <v>685</v>
      </c>
      <c r="J349" s="300" t="s">
        <v>685</v>
      </c>
      <c r="K349" s="336">
        <f t="shared" si="18"/>
        <v>0</v>
      </c>
      <c r="L349" s="296"/>
      <c r="M349" s="296"/>
    </row>
    <row r="350" spans="1:13" ht="15.75" customHeight="1" thickBot="1">
      <c r="A350" s="303" t="s">
        <v>526</v>
      </c>
      <c r="B350" s="329">
        <f aca="true" t="shared" si="19" ref="B350:K350">SUM(B330:B349)</f>
        <v>2120</v>
      </c>
      <c r="C350" s="329">
        <f t="shared" si="19"/>
        <v>1303</v>
      </c>
      <c r="D350" s="329">
        <f t="shared" si="19"/>
        <v>1549</v>
      </c>
      <c r="E350" s="329">
        <f t="shared" si="19"/>
        <v>1470</v>
      </c>
      <c r="F350" s="354">
        <f t="shared" si="19"/>
        <v>24410</v>
      </c>
      <c r="G350" s="329">
        <f t="shared" si="19"/>
        <v>521</v>
      </c>
      <c r="H350" s="329">
        <f t="shared" si="19"/>
        <v>374</v>
      </c>
      <c r="I350" s="329">
        <f t="shared" si="19"/>
        <v>1183</v>
      </c>
      <c r="J350" s="329">
        <f t="shared" si="19"/>
        <v>548</v>
      </c>
      <c r="K350" s="355">
        <f t="shared" si="19"/>
        <v>2626</v>
      </c>
      <c r="L350" s="296"/>
      <c r="M350" s="296"/>
    </row>
    <row r="351" spans="1:13" s="310" customFormat="1" ht="15.75" customHeight="1">
      <c r="A351" s="307"/>
      <c r="B351" s="308"/>
      <c r="C351" s="308"/>
      <c r="D351" s="308"/>
      <c r="E351" s="308"/>
      <c r="F351" s="308"/>
      <c r="G351" s="308"/>
      <c r="H351" s="308"/>
      <c r="I351" s="308"/>
      <c r="J351" s="308"/>
      <c r="K351" s="309" t="s">
        <v>571</v>
      </c>
      <c r="L351" s="308"/>
      <c r="M351" s="308"/>
    </row>
    <row r="352" spans="1:13" ht="19.5" customHeight="1">
      <c r="A352" s="588" t="s">
        <v>709</v>
      </c>
      <c r="B352" s="588"/>
      <c r="C352" s="588"/>
      <c r="D352" s="588"/>
      <c r="E352" s="588"/>
      <c r="F352" s="588"/>
      <c r="G352" s="588"/>
      <c r="H352" s="588"/>
      <c r="I352" s="588"/>
      <c r="J352" s="588"/>
      <c r="K352" s="588"/>
      <c r="L352" s="588"/>
      <c r="M352" s="588"/>
    </row>
    <row r="353" spans="1:10" ht="15" customHeight="1" thickBot="1">
      <c r="A353" s="319"/>
      <c r="B353" s="294"/>
      <c r="C353" s="294"/>
      <c r="D353" s="294"/>
      <c r="E353" s="294"/>
      <c r="F353" s="294"/>
      <c r="G353" s="294"/>
      <c r="H353" s="294"/>
      <c r="I353" s="294"/>
      <c r="J353" s="295" t="s">
        <v>24</v>
      </c>
    </row>
    <row r="354" spans="1:13" ht="15.75" customHeight="1">
      <c r="A354" s="297" t="s">
        <v>541</v>
      </c>
      <c r="B354" s="593" t="s">
        <v>710</v>
      </c>
      <c r="C354" s="584" t="s">
        <v>711</v>
      </c>
      <c r="D354" s="584" t="s">
        <v>712</v>
      </c>
      <c r="E354" s="584" t="s">
        <v>713</v>
      </c>
      <c r="F354" s="584" t="s">
        <v>714</v>
      </c>
      <c r="G354" s="584" t="s">
        <v>715</v>
      </c>
      <c r="H354" s="584" t="s">
        <v>716</v>
      </c>
      <c r="I354" s="584" t="s">
        <v>717</v>
      </c>
      <c r="J354" s="586" t="s">
        <v>718</v>
      </c>
      <c r="K354" s="338"/>
      <c r="L354" s="356"/>
      <c r="M354" s="357"/>
    </row>
    <row r="355" spans="1:13" ht="15.75" customHeight="1">
      <c r="A355" s="298" t="s">
        <v>554</v>
      </c>
      <c r="B355" s="594"/>
      <c r="C355" s="585"/>
      <c r="D355" s="585"/>
      <c r="E355" s="585"/>
      <c r="F355" s="585"/>
      <c r="G355" s="585"/>
      <c r="H355" s="585"/>
      <c r="I355" s="585"/>
      <c r="J355" s="587"/>
      <c r="K355" s="338"/>
      <c r="L355" s="358"/>
      <c r="M355" s="357"/>
    </row>
    <row r="356" spans="1:10" ht="15.75" customHeight="1">
      <c r="A356" s="299" t="s">
        <v>555</v>
      </c>
      <c r="B356" s="316">
        <v>5</v>
      </c>
      <c r="C356" s="300" t="s">
        <v>685</v>
      </c>
      <c r="D356" s="316">
        <v>5</v>
      </c>
      <c r="E356" s="316">
        <v>17</v>
      </c>
      <c r="F356" s="316">
        <v>5</v>
      </c>
      <c r="G356" s="316">
        <v>13</v>
      </c>
      <c r="H356" s="316">
        <v>3</v>
      </c>
      <c r="I356" s="316">
        <v>9</v>
      </c>
      <c r="J356" s="359">
        <f>SUM(B356:I356)</f>
        <v>57</v>
      </c>
    </row>
    <row r="357" spans="1:10" ht="15.75" customHeight="1">
      <c r="A357" s="299" t="s">
        <v>556</v>
      </c>
      <c r="B357" s="316">
        <v>9</v>
      </c>
      <c r="C357" s="300" t="s">
        <v>685</v>
      </c>
      <c r="D357" s="316">
        <v>8</v>
      </c>
      <c r="E357" s="316">
        <v>34</v>
      </c>
      <c r="F357" s="316">
        <v>6</v>
      </c>
      <c r="G357" s="316">
        <v>15</v>
      </c>
      <c r="H357" s="316">
        <v>4</v>
      </c>
      <c r="I357" s="316">
        <v>13</v>
      </c>
      <c r="J357" s="359">
        <f aca="true" t="shared" si="20" ref="J357:J375">SUM(B357:I357)</f>
        <v>89</v>
      </c>
    </row>
    <row r="358" spans="1:13" ht="15.75" customHeight="1">
      <c r="A358" s="299" t="s">
        <v>512</v>
      </c>
      <c r="B358" s="316">
        <v>21</v>
      </c>
      <c r="C358" s="300" t="s">
        <v>685</v>
      </c>
      <c r="D358" s="316">
        <v>9</v>
      </c>
      <c r="E358" s="316">
        <v>61</v>
      </c>
      <c r="F358" s="316">
        <v>6</v>
      </c>
      <c r="G358" s="316">
        <v>35</v>
      </c>
      <c r="H358" s="316">
        <v>8</v>
      </c>
      <c r="I358" s="316">
        <v>21</v>
      </c>
      <c r="J358" s="359">
        <f t="shared" si="20"/>
        <v>161</v>
      </c>
      <c r="L358" s="356"/>
      <c r="M358" s="356"/>
    </row>
    <row r="359" spans="1:13" ht="15.75" customHeight="1">
      <c r="A359" s="299" t="s">
        <v>515</v>
      </c>
      <c r="B359" s="316">
        <v>11</v>
      </c>
      <c r="C359" s="316">
        <v>5</v>
      </c>
      <c r="D359" s="316">
        <v>9</v>
      </c>
      <c r="E359" s="316">
        <v>40</v>
      </c>
      <c r="F359" s="316">
        <v>18</v>
      </c>
      <c r="G359" s="316">
        <v>35</v>
      </c>
      <c r="H359" s="316">
        <v>9</v>
      </c>
      <c r="I359" s="316">
        <v>12</v>
      </c>
      <c r="J359" s="359">
        <f t="shared" si="20"/>
        <v>139</v>
      </c>
      <c r="L359" s="358"/>
      <c r="M359" s="358"/>
    </row>
    <row r="360" spans="1:10" ht="15.75" customHeight="1">
      <c r="A360" s="299" t="s">
        <v>518</v>
      </c>
      <c r="B360" s="316">
        <v>19</v>
      </c>
      <c r="C360" s="300" t="s">
        <v>685</v>
      </c>
      <c r="D360" s="316">
        <v>8</v>
      </c>
      <c r="E360" s="316">
        <v>40</v>
      </c>
      <c r="F360" s="316">
        <v>10</v>
      </c>
      <c r="G360" s="316">
        <v>26</v>
      </c>
      <c r="H360" s="316">
        <v>9</v>
      </c>
      <c r="I360" s="316">
        <v>11</v>
      </c>
      <c r="J360" s="359">
        <f t="shared" si="20"/>
        <v>123</v>
      </c>
    </row>
    <row r="361" spans="1:10" ht="15.75" customHeight="1">
      <c r="A361" s="299" t="s">
        <v>523</v>
      </c>
      <c r="B361" s="316">
        <v>9</v>
      </c>
      <c r="C361" s="316">
        <v>1</v>
      </c>
      <c r="D361" s="316">
        <v>8</v>
      </c>
      <c r="E361" s="316">
        <v>24</v>
      </c>
      <c r="F361" s="316">
        <v>8</v>
      </c>
      <c r="G361" s="316">
        <v>28</v>
      </c>
      <c r="H361" s="316">
        <v>11</v>
      </c>
      <c r="I361" s="316">
        <v>10</v>
      </c>
      <c r="J361" s="359">
        <f t="shared" si="20"/>
        <v>99</v>
      </c>
    </row>
    <row r="362" spans="1:10" ht="15.75" customHeight="1">
      <c r="A362" s="299" t="s">
        <v>529</v>
      </c>
      <c r="B362" s="316">
        <v>17</v>
      </c>
      <c r="C362" s="300" t="s">
        <v>685</v>
      </c>
      <c r="D362" s="316">
        <v>9</v>
      </c>
      <c r="E362" s="316">
        <v>32</v>
      </c>
      <c r="F362" s="316">
        <v>5</v>
      </c>
      <c r="G362" s="316">
        <v>19</v>
      </c>
      <c r="H362" s="316">
        <v>11</v>
      </c>
      <c r="I362" s="316">
        <v>17</v>
      </c>
      <c r="J362" s="359">
        <f t="shared" si="20"/>
        <v>110</v>
      </c>
    </row>
    <row r="363" spans="1:10" ht="15.75" customHeight="1">
      <c r="A363" s="299" t="s">
        <v>507</v>
      </c>
      <c r="B363" s="316">
        <v>14</v>
      </c>
      <c r="C363" s="316">
        <v>1</v>
      </c>
      <c r="D363" s="316">
        <v>6</v>
      </c>
      <c r="E363" s="316">
        <v>45</v>
      </c>
      <c r="F363" s="316">
        <v>9</v>
      </c>
      <c r="G363" s="316">
        <v>35</v>
      </c>
      <c r="H363" s="316">
        <v>5</v>
      </c>
      <c r="I363" s="316">
        <v>23</v>
      </c>
      <c r="J363" s="359">
        <f t="shared" si="20"/>
        <v>138</v>
      </c>
    </row>
    <row r="364" spans="1:10" ht="15.75" customHeight="1">
      <c r="A364" s="299" t="s">
        <v>510</v>
      </c>
      <c r="B364" s="316">
        <v>30</v>
      </c>
      <c r="C364" s="316">
        <v>1</v>
      </c>
      <c r="D364" s="316">
        <v>11</v>
      </c>
      <c r="E364" s="316">
        <v>45</v>
      </c>
      <c r="F364" s="316">
        <v>9</v>
      </c>
      <c r="G364" s="316">
        <v>45</v>
      </c>
      <c r="H364" s="316">
        <v>7</v>
      </c>
      <c r="I364" s="316">
        <v>16</v>
      </c>
      <c r="J364" s="359">
        <f t="shared" si="20"/>
        <v>164</v>
      </c>
    </row>
    <row r="365" spans="1:10" ht="15.75" customHeight="1">
      <c r="A365" s="299" t="s">
        <v>513</v>
      </c>
      <c r="B365" s="315">
        <v>25</v>
      </c>
      <c r="C365" s="315">
        <v>4</v>
      </c>
      <c r="D365" s="315">
        <v>14</v>
      </c>
      <c r="E365" s="315">
        <v>57</v>
      </c>
      <c r="F365" s="315">
        <v>21</v>
      </c>
      <c r="G365" s="315">
        <v>36</v>
      </c>
      <c r="H365" s="315">
        <v>11</v>
      </c>
      <c r="I365" s="315">
        <v>19</v>
      </c>
      <c r="J365" s="359">
        <f t="shared" si="20"/>
        <v>187</v>
      </c>
    </row>
    <row r="366" spans="1:10" ht="15.75" customHeight="1">
      <c r="A366" s="299" t="s">
        <v>516</v>
      </c>
      <c r="B366" s="341">
        <v>37</v>
      </c>
      <c r="C366" s="341">
        <v>2</v>
      </c>
      <c r="D366" s="341">
        <v>13</v>
      </c>
      <c r="E366" s="341">
        <v>75</v>
      </c>
      <c r="F366" s="341">
        <v>21</v>
      </c>
      <c r="G366" s="341">
        <v>60</v>
      </c>
      <c r="H366" s="341">
        <v>18</v>
      </c>
      <c r="I366" s="341">
        <v>31</v>
      </c>
      <c r="J366" s="359">
        <f t="shared" si="20"/>
        <v>257</v>
      </c>
    </row>
    <row r="367" spans="1:10" ht="15.75" customHeight="1">
      <c r="A367" s="299" t="s">
        <v>519</v>
      </c>
      <c r="B367" s="341">
        <v>66</v>
      </c>
      <c r="C367" s="341">
        <v>2</v>
      </c>
      <c r="D367" s="341">
        <v>16</v>
      </c>
      <c r="E367" s="341">
        <v>70</v>
      </c>
      <c r="F367" s="341">
        <v>32</v>
      </c>
      <c r="G367" s="341">
        <v>66</v>
      </c>
      <c r="H367" s="341">
        <v>23</v>
      </c>
      <c r="I367" s="341">
        <v>37</v>
      </c>
      <c r="J367" s="359">
        <f t="shared" si="20"/>
        <v>312</v>
      </c>
    </row>
    <row r="368" spans="1:10" ht="15.75" customHeight="1">
      <c r="A368" s="299" t="s">
        <v>524</v>
      </c>
      <c r="B368" s="341">
        <v>52</v>
      </c>
      <c r="C368" s="341">
        <v>6</v>
      </c>
      <c r="D368" s="341">
        <v>26</v>
      </c>
      <c r="E368" s="341">
        <v>96</v>
      </c>
      <c r="F368" s="341">
        <v>26</v>
      </c>
      <c r="G368" s="341">
        <v>75</v>
      </c>
      <c r="H368" s="341">
        <v>18</v>
      </c>
      <c r="I368" s="341">
        <v>42</v>
      </c>
      <c r="J368" s="359">
        <f t="shared" si="20"/>
        <v>341</v>
      </c>
    </row>
    <row r="369" spans="1:10" ht="15.75" customHeight="1">
      <c r="A369" s="299" t="s">
        <v>530</v>
      </c>
      <c r="B369" s="341">
        <v>32</v>
      </c>
      <c r="C369" s="341">
        <v>8</v>
      </c>
      <c r="D369" s="341">
        <v>18</v>
      </c>
      <c r="E369" s="341">
        <v>63</v>
      </c>
      <c r="F369" s="341">
        <v>13</v>
      </c>
      <c r="G369" s="341">
        <v>64</v>
      </c>
      <c r="H369" s="341">
        <v>18</v>
      </c>
      <c r="I369" s="341">
        <v>51</v>
      </c>
      <c r="J369" s="359">
        <f t="shared" si="20"/>
        <v>267</v>
      </c>
    </row>
    <row r="370" spans="1:10" ht="15.75" customHeight="1">
      <c r="A370" s="299" t="s">
        <v>508</v>
      </c>
      <c r="B370" s="341">
        <v>42</v>
      </c>
      <c r="C370" s="341">
        <v>6</v>
      </c>
      <c r="D370" s="341">
        <v>19</v>
      </c>
      <c r="E370" s="341">
        <v>69</v>
      </c>
      <c r="F370" s="341">
        <v>29</v>
      </c>
      <c r="G370" s="341">
        <v>73</v>
      </c>
      <c r="H370" s="341">
        <v>18</v>
      </c>
      <c r="I370" s="341">
        <v>47</v>
      </c>
      <c r="J370" s="359">
        <f t="shared" si="20"/>
        <v>303</v>
      </c>
    </row>
    <row r="371" spans="1:10" ht="15.75" customHeight="1">
      <c r="A371" s="299" t="s">
        <v>511</v>
      </c>
      <c r="B371" s="341">
        <v>55</v>
      </c>
      <c r="C371" s="341">
        <v>6</v>
      </c>
      <c r="D371" s="341">
        <v>20</v>
      </c>
      <c r="E371" s="341">
        <v>95</v>
      </c>
      <c r="F371" s="341">
        <v>26</v>
      </c>
      <c r="G371" s="341">
        <v>69</v>
      </c>
      <c r="H371" s="341">
        <v>15</v>
      </c>
      <c r="I371" s="341">
        <v>44</v>
      </c>
      <c r="J371" s="359">
        <f t="shared" si="20"/>
        <v>330</v>
      </c>
    </row>
    <row r="372" spans="1:10" ht="15.75" customHeight="1">
      <c r="A372" s="299" t="s">
        <v>514</v>
      </c>
      <c r="B372" s="341">
        <v>52</v>
      </c>
      <c r="C372" s="341">
        <v>7</v>
      </c>
      <c r="D372" s="341">
        <v>23</v>
      </c>
      <c r="E372" s="341">
        <v>79</v>
      </c>
      <c r="F372" s="341">
        <v>43</v>
      </c>
      <c r="G372" s="341">
        <v>33</v>
      </c>
      <c r="H372" s="341">
        <v>18</v>
      </c>
      <c r="I372" s="341">
        <v>41</v>
      </c>
      <c r="J372" s="359">
        <f t="shared" si="20"/>
        <v>296</v>
      </c>
    </row>
    <row r="373" spans="1:10" ht="15.75" customHeight="1">
      <c r="A373" s="299" t="s">
        <v>517</v>
      </c>
      <c r="B373" s="341">
        <v>33</v>
      </c>
      <c r="C373" s="341">
        <v>5</v>
      </c>
      <c r="D373" s="341">
        <v>13</v>
      </c>
      <c r="E373" s="341">
        <v>50</v>
      </c>
      <c r="F373" s="341">
        <v>37</v>
      </c>
      <c r="G373" s="341">
        <v>27</v>
      </c>
      <c r="H373" s="341">
        <v>10</v>
      </c>
      <c r="I373" s="341">
        <v>25</v>
      </c>
      <c r="J373" s="359">
        <f t="shared" si="20"/>
        <v>200</v>
      </c>
    </row>
    <row r="374" spans="1:10" ht="15.75" customHeight="1">
      <c r="A374" s="299" t="s">
        <v>557</v>
      </c>
      <c r="B374" s="341">
        <v>14</v>
      </c>
      <c r="C374" s="300" t="s">
        <v>685</v>
      </c>
      <c r="D374" s="341">
        <v>5</v>
      </c>
      <c r="E374" s="341">
        <v>20</v>
      </c>
      <c r="F374" s="341">
        <v>34</v>
      </c>
      <c r="G374" s="341">
        <v>13</v>
      </c>
      <c r="H374" s="341">
        <v>7</v>
      </c>
      <c r="I374" s="341">
        <v>9</v>
      </c>
      <c r="J374" s="359">
        <f t="shared" si="20"/>
        <v>102</v>
      </c>
    </row>
    <row r="375" spans="1:10" ht="15.75" customHeight="1">
      <c r="A375" s="299" t="s">
        <v>558</v>
      </c>
      <c r="B375" s="300" t="s">
        <v>685</v>
      </c>
      <c r="C375" s="300" t="s">
        <v>685</v>
      </c>
      <c r="D375" s="300" t="s">
        <v>685</v>
      </c>
      <c r="E375" s="300" t="s">
        <v>685</v>
      </c>
      <c r="F375" s="300" t="s">
        <v>685</v>
      </c>
      <c r="G375" s="300" t="s">
        <v>685</v>
      </c>
      <c r="H375" s="300" t="s">
        <v>685</v>
      </c>
      <c r="I375" s="300" t="s">
        <v>685</v>
      </c>
      <c r="J375" s="359">
        <f t="shared" si="20"/>
        <v>0</v>
      </c>
    </row>
    <row r="376" spans="1:10" ht="15.75" customHeight="1" thickBot="1">
      <c r="A376" s="303" t="s">
        <v>526</v>
      </c>
      <c r="B376" s="360">
        <f>SUM(B356:B375)</f>
        <v>543</v>
      </c>
      <c r="C376" s="360">
        <f aca="true" t="shared" si="21" ref="C376:J376">SUM(C356:C375)</f>
        <v>54</v>
      </c>
      <c r="D376" s="360">
        <f t="shared" si="21"/>
        <v>240</v>
      </c>
      <c r="E376" s="360">
        <f t="shared" si="21"/>
        <v>1012</v>
      </c>
      <c r="F376" s="360">
        <f t="shared" si="21"/>
        <v>358</v>
      </c>
      <c r="G376" s="360">
        <f t="shared" si="21"/>
        <v>767</v>
      </c>
      <c r="H376" s="360">
        <f t="shared" si="21"/>
        <v>223</v>
      </c>
      <c r="I376" s="360">
        <f t="shared" si="21"/>
        <v>478</v>
      </c>
      <c r="J376" s="361">
        <f t="shared" si="21"/>
        <v>3675</v>
      </c>
    </row>
    <row r="377" spans="1:10" ht="30" customHeight="1" thickBot="1">
      <c r="A377" s="305"/>
      <c r="B377" s="305"/>
      <c r="C377" s="305"/>
      <c r="D377" s="305"/>
      <c r="E377" s="305"/>
      <c r="F377" s="305"/>
      <c r="G377" s="305"/>
      <c r="H377" s="305"/>
      <c r="I377" s="305"/>
      <c r="J377" s="305"/>
    </row>
    <row r="378" spans="1:13" ht="15.75" customHeight="1">
      <c r="A378" s="297" t="s">
        <v>541</v>
      </c>
      <c r="B378" s="593" t="s">
        <v>719</v>
      </c>
      <c r="C378" s="584" t="s">
        <v>720</v>
      </c>
      <c r="D378" s="584" t="s">
        <v>721</v>
      </c>
      <c r="E378" s="584" t="s">
        <v>722</v>
      </c>
      <c r="F378" s="584" t="s">
        <v>723</v>
      </c>
      <c r="G378" s="584" t="s">
        <v>724</v>
      </c>
      <c r="H378" s="584" t="s">
        <v>725</v>
      </c>
      <c r="I378" s="584" t="s">
        <v>726</v>
      </c>
      <c r="J378" s="586" t="s">
        <v>727</v>
      </c>
      <c r="K378" s="338"/>
      <c r="L378" s="362"/>
      <c r="M378" s="362"/>
    </row>
    <row r="379" spans="1:13" ht="15.75" customHeight="1">
      <c r="A379" s="298" t="s">
        <v>554</v>
      </c>
      <c r="B379" s="594"/>
      <c r="C379" s="585"/>
      <c r="D379" s="585"/>
      <c r="E379" s="585"/>
      <c r="F379" s="585"/>
      <c r="G379" s="585"/>
      <c r="H379" s="585"/>
      <c r="I379" s="585"/>
      <c r="J379" s="587"/>
      <c r="K379" s="338"/>
      <c r="L379" s="362"/>
      <c r="M379" s="362"/>
    </row>
    <row r="380" spans="1:10" ht="15.75" customHeight="1">
      <c r="A380" s="299" t="s">
        <v>555</v>
      </c>
      <c r="B380" s="300" t="s">
        <v>685</v>
      </c>
      <c r="C380" s="327">
        <v>6</v>
      </c>
      <c r="D380" s="300" t="s">
        <v>685</v>
      </c>
      <c r="E380" s="327">
        <v>1</v>
      </c>
      <c r="F380" s="327">
        <v>5</v>
      </c>
      <c r="G380" s="327">
        <v>3</v>
      </c>
      <c r="H380" s="327">
        <v>29</v>
      </c>
      <c r="I380" s="327">
        <v>90</v>
      </c>
      <c r="J380" s="336">
        <f>SUM(B380:I380)</f>
        <v>134</v>
      </c>
    </row>
    <row r="381" spans="1:10" ht="15.75" customHeight="1">
      <c r="A381" s="299" t="s">
        <v>556</v>
      </c>
      <c r="B381" s="327">
        <v>6</v>
      </c>
      <c r="C381" s="327">
        <v>18</v>
      </c>
      <c r="D381" s="300" t="s">
        <v>685</v>
      </c>
      <c r="E381" s="327">
        <v>7</v>
      </c>
      <c r="F381" s="327">
        <v>10</v>
      </c>
      <c r="G381" s="327">
        <v>8</v>
      </c>
      <c r="H381" s="327">
        <v>43</v>
      </c>
      <c r="I381" s="327">
        <v>99</v>
      </c>
      <c r="J381" s="336">
        <f aca="true" t="shared" si="22" ref="J381:J399">SUM(B381:I381)</f>
        <v>191</v>
      </c>
    </row>
    <row r="382" spans="1:10" ht="15.75" customHeight="1">
      <c r="A382" s="299" t="s">
        <v>512</v>
      </c>
      <c r="B382" s="327">
        <v>10</v>
      </c>
      <c r="C382" s="327">
        <v>15</v>
      </c>
      <c r="D382" s="327">
        <v>9</v>
      </c>
      <c r="E382" s="327">
        <v>12</v>
      </c>
      <c r="F382" s="327">
        <v>7</v>
      </c>
      <c r="G382" s="327">
        <v>13</v>
      </c>
      <c r="H382" s="327">
        <v>69</v>
      </c>
      <c r="I382" s="327">
        <v>157</v>
      </c>
      <c r="J382" s="336">
        <f t="shared" si="22"/>
        <v>292</v>
      </c>
    </row>
    <row r="383" spans="1:10" ht="15.75" customHeight="1">
      <c r="A383" s="299" t="s">
        <v>515</v>
      </c>
      <c r="B383" s="327">
        <v>7</v>
      </c>
      <c r="C383" s="327">
        <v>27</v>
      </c>
      <c r="D383" s="327">
        <v>12</v>
      </c>
      <c r="E383" s="327">
        <v>14</v>
      </c>
      <c r="F383" s="327">
        <v>9</v>
      </c>
      <c r="G383" s="327">
        <v>34</v>
      </c>
      <c r="H383" s="327">
        <v>75</v>
      </c>
      <c r="I383" s="327">
        <v>136</v>
      </c>
      <c r="J383" s="336">
        <f t="shared" si="22"/>
        <v>314</v>
      </c>
    </row>
    <row r="384" spans="1:10" ht="15.75" customHeight="1">
      <c r="A384" s="299" t="s">
        <v>518</v>
      </c>
      <c r="B384" s="327">
        <v>9</v>
      </c>
      <c r="C384" s="327">
        <v>20</v>
      </c>
      <c r="D384" s="327">
        <v>16</v>
      </c>
      <c r="E384" s="327">
        <v>8</v>
      </c>
      <c r="F384" s="327">
        <v>9</v>
      </c>
      <c r="G384" s="327">
        <v>15</v>
      </c>
      <c r="H384" s="327">
        <v>62</v>
      </c>
      <c r="I384" s="327">
        <v>101</v>
      </c>
      <c r="J384" s="336">
        <f t="shared" si="22"/>
        <v>240</v>
      </c>
    </row>
    <row r="385" spans="1:10" ht="15.75" customHeight="1">
      <c r="A385" s="299" t="s">
        <v>523</v>
      </c>
      <c r="B385" s="327">
        <v>4</v>
      </c>
      <c r="C385" s="327">
        <v>10</v>
      </c>
      <c r="D385" s="327">
        <v>5</v>
      </c>
      <c r="E385" s="327">
        <v>13</v>
      </c>
      <c r="F385" s="327">
        <v>11</v>
      </c>
      <c r="G385" s="327">
        <v>6</v>
      </c>
      <c r="H385" s="327">
        <v>53</v>
      </c>
      <c r="I385" s="327">
        <v>79</v>
      </c>
      <c r="J385" s="336">
        <f t="shared" si="22"/>
        <v>181</v>
      </c>
    </row>
    <row r="386" spans="1:10" ht="15.75" customHeight="1">
      <c r="A386" s="299" t="s">
        <v>529</v>
      </c>
      <c r="B386" s="327">
        <v>4</v>
      </c>
      <c r="C386" s="327">
        <v>29</v>
      </c>
      <c r="D386" s="327">
        <v>3</v>
      </c>
      <c r="E386" s="327">
        <v>12</v>
      </c>
      <c r="F386" s="327">
        <v>6</v>
      </c>
      <c r="G386" s="327">
        <v>9</v>
      </c>
      <c r="H386" s="327">
        <v>68</v>
      </c>
      <c r="I386" s="327">
        <v>128</v>
      </c>
      <c r="J386" s="336">
        <f t="shared" si="22"/>
        <v>259</v>
      </c>
    </row>
    <row r="387" spans="1:10" ht="15.75" customHeight="1">
      <c r="A387" s="299" t="s">
        <v>507</v>
      </c>
      <c r="B387" s="327">
        <v>8</v>
      </c>
      <c r="C387" s="327">
        <v>25</v>
      </c>
      <c r="D387" s="327">
        <v>7</v>
      </c>
      <c r="E387" s="327">
        <v>19</v>
      </c>
      <c r="F387" s="327">
        <v>15</v>
      </c>
      <c r="G387" s="327">
        <v>10</v>
      </c>
      <c r="H387" s="327">
        <v>68</v>
      </c>
      <c r="I387" s="327">
        <v>167</v>
      </c>
      <c r="J387" s="336">
        <f t="shared" si="22"/>
        <v>319</v>
      </c>
    </row>
    <row r="388" spans="1:10" ht="15.75" customHeight="1">
      <c r="A388" s="299" t="s">
        <v>510</v>
      </c>
      <c r="B388" s="327">
        <v>8</v>
      </c>
      <c r="C388" s="327">
        <v>25</v>
      </c>
      <c r="D388" s="327">
        <v>10</v>
      </c>
      <c r="E388" s="327">
        <v>16</v>
      </c>
      <c r="F388" s="327">
        <v>13</v>
      </c>
      <c r="G388" s="327">
        <v>21</v>
      </c>
      <c r="H388" s="327">
        <v>64</v>
      </c>
      <c r="I388" s="327">
        <v>143</v>
      </c>
      <c r="J388" s="336">
        <f t="shared" si="22"/>
        <v>300</v>
      </c>
    </row>
    <row r="389" spans="1:10" ht="15.75" customHeight="1">
      <c r="A389" s="299" t="s">
        <v>513</v>
      </c>
      <c r="B389" s="328">
        <v>13</v>
      </c>
      <c r="C389" s="328">
        <v>25</v>
      </c>
      <c r="D389" s="328">
        <v>9</v>
      </c>
      <c r="E389" s="328">
        <v>32</v>
      </c>
      <c r="F389" s="328">
        <v>16</v>
      </c>
      <c r="G389" s="328">
        <v>24</v>
      </c>
      <c r="H389" s="328">
        <v>86</v>
      </c>
      <c r="I389" s="328">
        <v>148</v>
      </c>
      <c r="J389" s="336">
        <f t="shared" si="22"/>
        <v>353</v>
      </c>
    </row>
    <row r="390" spans="1:10" ht="15.75" customHeight="1">
      <c r="A390" s="299" t="s">
        <v>516</v>
      </c>
      <c r="B390" s="327">
        <v>15</v>
      </c>
      <c r="C390" s="327">
        <v>32</v>
      </c>
      <c r="D390" s="327">
        <v>14</v>
      </c>
      <c r="E390" s="327">
        <v>22</v>
      </c>
      <c r="F390" s="327">
        <v>12</v>
      </c>
      <c r="G390" s="327">
        <v>24</v>
      </c>
      <c r="H390" s="327">
        <v>108</v>
      </c>
      <c r="I390" s="327">
        <v>139</v>
      </c>
      <c r="J390" s="336">
        <f t="shared" si="22"/>
        <v>366</v>
      </c>
    </row>
    <row r="391" spans="1:10" ht="15.75" customHeight="1">
      <c r="A391" s="299" t="s">
        <v>519</v>
      </c>
      <c r="B391" s="327">
        <v>27</v>
      </c>
      <c r="C391" s="327">
        <v>50</v>
      </c>
      <c r="D391" s="327">
        <v>17</v>
      </c>
      <c r="E391" s="327">
        <v>37</v>
      </c>
      <c r="F391" s="327">
        <v>16</v>
      </c>
      <c r="G391" s="327">
        <v>42</v>
      </c>
      <c r="H391" s="327">
        <v>121</v>
      </c>
      <c r="I391" s="327">
        <v>148</v>
      </c>
      <c r="J391" s="336">
        <f t="shared" si="22"/>
        <v>458</v>
      </c>
    </row>
    <row r="392" spans="1:10" ht="15.75" customHeight="1">
      <c r="A392" s="299" t="s">
        <v>524</v>
      </c>
      <c r="B392" s="327">
        <v>26</v>
      </c>
      <c r="C392" s="327">
        <v>64</v>
      </c>
      <c r="D392" s="327">
        <v>17</v>
      </c>
      <c r="E392" s="327">
        <v>43</v>
      </c>
      <c r="F392" s="327">
        <v>42</v>
      </c>
      <c r="G392" s="327">
        <v>41</v>
      </c>
      <c r="H392" s="327">
        <v>154</v>
      </c>
      <c r="I392" s="327">
        <v>218</v>
      </c>
      <c r="J392" s="336">
        <f t="shared" si="22"/>
        <v>605</v>
      </c>
    </row>
    <row r="393" spans="1:10" ht="15.75" customHeight="1">
      <c r="A393" s="299" t="s">
        <v>530</v>
      </c>
      <c r="B393" s="327">
        <v>12</v>
      </c>
      <c r="C393" s="327">
        <v>40</v>
      </c>
      <c r="D393" s="327">
        <v>13</v>
      </c>
      <c r="E393" s="327">
        <v>34</v>
      </c>
      <c r="F393" s="327">
        <v>41</v>
      </c>
      <c r="G393" s="327">
        <v>29</v>
      </c>
      <c r="H393" s="327">
        <v>113</v>
      </c>
      <c r="I393" s="327">
        <v>159</v>
      </c>
      <c r="J393" s="336">
        <f t="shared" si="22"/>
        <v>441</v>
      </c>
    </row>
    <row r="394" spans="1:10" ht="15.75" customHeight="1">
      <c r="A394" s="299" t="s">
        <v>508</v>
      </c>
      <c r="B394" s="327">
        <v>23</v>
      </c>
      <c r="C394" s="327">
        <v>50</v>
      </c>
      <c r="D394" s="327">
        <v>14</v>
      </c>
      <c r="E394" s="327">
        <v>35</v>
      </c>
      <c r="F394" s="327">
        <v>33</v>
      </c>
      <c r="G394" s="327">
        <v>24</v>
      </c>
      <c r="H394" s="327">
        <v>137</v>
      </c>
      <c r="I394" s="327">
        <v>137</v>
      </c>
      <c r="J394" s="336">
        <f t="shared" si="22"/>
        <v>453</v>
      </c>
    </row>
    <row r="395" spans="1:10" ht="15.75" customHeight="1">
      <c r="A395" s="299" t="s">
        <v>511</v>
      </c>
      <c r="B395" s="327">
        <v>34</v>
      </c>
      <c r="C395" s="327">
        <v>55</v>
      </c>
      <c r="D395" s="327">
        <v>17</v>
      </c>
      <c r="E395" s="327">
        <v>63</v>
      </c>
      <c r="F395" s="327">
        <v>25</v>
      </c>
      <c r="G395" s="327">
        <v>27</v>
      </c>
      <c r="H395" s="327">
        <v>131</v>
      </c>
      <c r="I395" s="327">
        <v>154</v>
      </c>
      <c r="J395" s="336">
        <f t="shared" si="22"/>
        <v>506</v>
      </c>
    </row>
    <row r="396" spans="1:10" ht="15.75" customHeight="1">
      <c r="A396" s="299" t="s">
        <v>514</v>
      </c>
      <c r="B396" s="327">
        <v>25</v>
      </c>
      <c r="C396" s="327">
        <v>48</v>
      </c>
      <c r="D396" s="327">
        <v>12</v>
      </c>
      <c r="E396" s="327">
        <v>40</v>
      </c>
      <c r="F396" s="327">
        <v>15</v>
      </c>
      <c r="G396" s="327">
        <v>32</v>
      </c>
      <c r="H396" s="327">
        <v>112</v>
      </c>
      <c r="I396" s="327">
        <v>149</v>
      </c>
      <c r="J396" s="336">
        <f t="shared" si="22"/>
        <v>433</v>
      </c>
    </row>
    <row r="397" spans="1:10" ht="15.75" customHeight="1">
      <c r="A397" s="299" t="s">
        <v>517</v>
      </c>
      <c r="B397" s="327">
        <v>18</v>
      </c>
      <c r="C397" s="327">
        <v>28</v>
      </c>
      <c r="D397" s="327">
        <v>9</v>
      </c>
      <c r="E397" s="327">
        <v>13</v>
      </c>
      <c r="F397" s="327">
        <v>16</v>
      </c>
      <c r="G397" s="327">
        <v>17</v>
      </c>
      <c r="H397" s="327">
        <v>48</v>
      </c>
      <c r="I397" s="327">
        <v>103</v>
      </c>
      <c r="J397" s="336">
        <f t="shared" si="22"/>
        <v>252</v>
      </c>
    </row>
    <row r="398" spans="1:10" ht="15.75" customHeight="1">
      <c r="A398" s="299" t="s">
        <v>557</v>
      </c>
      <c r="B398" s="327">
        <v>4</v>
      </c>
      <c r="C398" s="327">
        <v>15</v>
      </c>
      <c r="D398" s="327">
        <v>1</v>
      </c>
      <c r="E398" s="327">
        <v>7</v>
      </c>
      <c r="F398" s="327">
        <v>4</v>
      </c>
      <c r="G398" s="327">
        <v>9</v>
      </c>
      <c r="H398" s="327">
        <v>28</v>
      </c>
      <c r="I398" s="327">
        <v>69</v>
      </c>
      <c r="J398" s="336">
        <f t="shared" si="22"/>
        <v>137</v>
      </c>
    </row>
    <row r="399" spans="1:10" ht="15.75" customHeight="1">
      <c r="A399" s="299" t="s">
        <v>558</v>
      </c>
      <c r="B399" s="300" t="s">
        <v>685</v>
      </c>
      <c r="C399" s="300" t="s">
        <v>685</v>
      </c>
      <c r="D399" s="300" t="s">
        <v>685</v>
      </c>
      <c r="E399" s="300" t="s">
        <v>685</v>
      </c>
      <c r="F399" s="300" t="s">
        <v>685</v>
      </c>
      <c r="G399" s="300" t="s">
        <v>685</v>
      </c>
      <c r="H399" s="300" t="s">
        <v>685</v>
      </c>
      <c r="I399" s="300" t="s">
        <v>685</v>
      </c>
      <c r="J399" s="336">
        <f t="shared" si="22"/>
        <v>0</v>
      </c>
    </row>
    <row r="400" spans="1:10" ht="15.75" customHeight="1" thickBot="1">
      <c r="A400" s="303" t="s">
        <v>526</v>
      </c>
      <c r="B400" s="329">
        <f>SUM(B380:B399)</f>
        <v>253</v>
      </c>
      <c r="C400" s="329">
        <f aca="true" t="shared" si="23" ref="C400:J400">SUM(C380:C399)</f>
        <v>582</v>
      </c>
      <c r="D400" s="329">
        <f t="shared" si="23"/>
        <v>185</v>
      </c>
      <c r="E400" s="329">
        <f t="shared" si="23"/>
        <v>428</v>
      </c>
      <c r="F400" s="329">
        <f t="shared" si="23"/>
        <v>305</v>
      </c>
      <c r="G400" s="329">
        <f t="shared" si="23"/>
        <v>388</v>
      </c>
      <c r="H400" s="329">
        <f t="shared" si="23"/>
        <v>1569</v>
      </c>
      <c r="I400" s="329">
        <f t="shared" si="23"/>
        <v>2524</v>
      </c>
      <c r="J400" s="355">
        <f t="shared" si="23"/>
        <v>6234</v>
      </c>
    </row>
    <row r="401" spans="1:13" s="310" customFormat="1" ht="17.25" customHeight="1">
      <c r="A401" s="307"/>
      <c r="B401" s="308"/>
      <c r="C401" s="308"/>
      <c r="D401" s="308"/>
      <c r="E401" s="308"/>
      <c r="F401" s="308"/>
      <c r="G401" s="308"/>
      <c r="H401" s="308"/>
      <c r="I401" s="308"/>
      <c r="J401" s="309" t="s">
        <v>571</v>
      </c>
      <c r="K401" s="308"/>
      <c r="L401" s="308"/>
      <c r="M401" s="309"/>
    </row>
    <row r="402" spans="1:13" ht="19.5" customHeight="1">
      <c r="A402" s="588" t="s">
        <v>728</v>
      </c>
      <c r="B402" s="588"/>
      <c r="C402" s="588"/>
      <c r="D402" s="588"/>
      <c r="E402" s="588"/>
      <c r="F402" s="588"/>
      <c r="G402" s="588"/>
      <c r="H402" s="588"/>
      <c r="I402" s="588"/>
      <c r="J402" s="588"/>
      <c r="K402" s="588"/>
      <c r="L402" s="588"/>
      <c r="M402" s="588"/>
    </row>
    <row r="403" spans="1:7" ht="15" customHeight="1" thickBot="1">
      <c r="A403" s="319"/>
      <c r="B403" s="294"/>
      <c r="C403" s="294"/>
      <c r="D403" s="294"/>
      <c r="E403" s="294"/>
      <c r="F403" s="294"/>
      <c r="G403" s="295" t="s">
        <v>24</v>
      </c>
    </row>
    <row r="404" spans="1:13" ht="15.75" customHeight="1">
      <c r="A404" s="297" t="s">
        <v>541</v>
      </c>
      <c r="B404" s="589" t="s">
        <v>729</v>
      </c>
      <c r="C404" s="591" t="s">
        <v>730</v>
      </c>
      <c r="D404" s="591" t="s">
        <v>731</v>
      </c>
      <c r="E404" s="591" t="s">
        <v>732</v>
      </c>
      <c r="F404" s="591" t="s">
        <v>733</v>
      </c>
      <c r="G404" s="586" t="s">
        <v>734</v>
      </c>
      <c r="H404" s="338"/>
      <c r="I404" s="363"/>
      <c r="J404" s="363"/>
      <c r="K404" s="363"/>
      <c r="L404" s="363"/>
      <c r="M404" s="363"/>
    </row>
    <row r="405" spans="1:13" ht="15.75" customHeight="1">
      <c r="A405" s="298" t="s">
        <v>554</v>
      </c>
      <c r="B405" s="590"/>
      <c r="C405" s="592"/>
      <c r="D405" s="592"/>
      <c r="E405" s="592"/>
      <c r="F405" s="592"/>
      <c r="G405" s="587"/>
      <c r="H405" s="338"/>
      <c r="I405" s="358"/>
      <c r="J405" s="358"/>
      <c r="K405" s="358"/>
      <c r="L405" s="358"/>
      <c r="M405" s="358"/>
    </row>
    <row r="406" spans="1:10" ht="15.75" customHeight="1">
      <c r="A406" s="299" t="s">
        <v>555</v>
      </c>
      <c r="B406" s="327">
        <v>6</v>
      </c>
      <c r="C406" s="327">
        <v>146</v>
      </c>
      <c r="D406" s="327">
        <v>51</v>
      </c>
      <c r="E406" s="327">
        <v>4</v>
      </c>
      <c r="F406" s="327">
        <v>89</v>
      </c>
      <c r="G406" s="336">
        <f>SUM(B406:F406)</f>
        <v>296</v>
      </c>
      <c r="J406" s="358"/>
    </row>
    <row r="407" spans="1:7" ht="15.75" customHeight="1">
      <c r="A407" s="299" t="s">
        <v>556</v>
      </c>
      <c r="B407" s="327">
        <v>8</v>
      </c>
      <c r="C407" s="327">
        <v>186</v>
      </c>
      <c r="D407" s="327">
        <v>58</v>
      </c>
      <c r="E407" s="327">
        <v>12</v>
      </c>
      <c r="F407" s="327">
        <v>109</v>
      </c>
      <c r="G407" s="336">
        <f aca="true" t="shared" si="24" ref="G407:G425">SUM(B407:F407)</f>
        <v>373</v>
      </c>
    </row>
    <row r="408" spans="1:7" ht="15.75" customHeight="1">
      <c r="A408" s="299" t="s">
        <v>512</v>
      </c>
      <c r="B408" s="327">
        <v>21</v>
      </c>
      <c r="C408" s="327">
        <v>217</v>
      </c>
      <c r="D408" s="327">
        <v>77</v>
      </c>
      <c r="E408" s="327">
        <v>19</v>
      </c>
      <c r="F408" s="327">
        <v>144</v>
      </c>
      <c r="G408" s="336">
        <f t="shared" si="24"/>
        <v>478</v>
      </c>
    </row>
    <row r="409" spans="1:7" ht="15.75" customHeight="1">
      <c r="A409" s="299" t="s">
        <v>515</v>
      </c>
      <c r="B409" s="327">
        <v>15</v>
      </c>
      <c r="C409" s="327">
        <v>216</v>
      </c>
      <c r="D409" s="327">
        <v>57</v>
      </c>
      <c r="E409" s="327">
        <v>10</v>
      </c>
      <c r="F409" s="327">
        <v>193</v>
      </c>
      <c r="G409" s="336">
        <f t="shared" si="24"/>
        <v>491</v>
      </c>
    </row>
    <row r="410" spans="1:7" ht="15.75" customHeight="1">
      <c r="A410" s="299" t="s">
        <v>518</v>
      </c>
      <c r="B410" s="327">
        <v>8</v>
      </c>
      <c r="C410" s="327">
        <v>176</v>
      </c>
      <c r="D410" s="327">
        <v>66</v>
      </c>
      <c r="E410" s="327">
        <v>11</v>
      </c>
      <c r="F410" s="327">
        <v>117</v>
      </c>
      <c r="G410" s="336">
        <f t="shared" si="24"/>
        <v>378</v>
      </c>
    </row>
    <row r="411" spans="1:7" ht="15.75" customHeight="1">
      <c r="A411" s="299" t="s">
        <v>523</v>
      </c>
      <c r="B411" s="327">
        <v>8</v>
      </c>
      <c r="C411" s="327">
        <v>198</v>
      </c>
      <c r="D411" s="327">
        <v>59</v>
      </c>
      <c r="E411" s="327">
        <v>9</v>
      </c>
      <c r="F411" s="327">
        <v>149</v>
      </c>
      <c r="G411" s="336">
        <f t="shared" si="24"/>
        <v>423</v>
      </c>
    </row>
    <row r="412" spans="1:7" ht="15.75" customHeight="1">
      <c r="A412" s="299" t="s">
        <v>529</v>
      </c>
      <c r="B412" s="327">
        <v>18</v>
      </c>
      <c r="C412" s="327">
        <v>215</v>
      </c>
      <c r="D412" s="327">
        <v>86</v>
      </c>
      <c r="E412" s="327">
        <v>14</v>
      </c>
      <c r="F412" s="327">
        <v>167</v>
      </c>
      <c r="G412" s="336">
        <f t="shared" si="24"/>
        <v>500</v>
      </c>
    </row>
    <row r="413" spans="1:7" ht="15.75" customHeight="1">
      <c r="A413" s="299" t="s">
        <v>507</v>
      </c>
      <c r="B413" s="327">
        <v>14</v>
      </c>
      <c r="C413" s="327">
        <v>309</v>
      </c>
      <c r="D413" s="327">
        <v>70</v>
      </c>
      <c r="E413" s="327">
        <v>33</v>
      </c>
      <c r="F413" s="327">
        <v>199</v>
      </c>
      <c r="G413" s="336">
        <f t="shared" si="24"/>
        <v>625</v>
      </c>
    </row>
    <row r="414" spans="1:7" ht="15.75" customHeight="1">
      <c r="A414" s="299" t="s">
        <v>510</v>
      </c>
      <c r="B414" s="327">
        <v>19</v>
      </c>
      <c r="C414" s="327">
        <v>262</v>
      </c>
      <c r="D414" s="327">
        <v>88</v>
      </c>
      <c r="E414" s="327">
        <v>18</v>
      </c>
      <c r="F414" s="327">
        <v>189</v>
      </c>
      <c r="G414" s="336">
        <f t="shared" si="24"/>
        <v>576</v>
      </c>
    </row>
    <row r="415" spans="1:7" ht="15.75" customHeight="1">
      <c r="A415" s="299" t="s">
        <v>513</v>
      </c>
      <c r="B415" s="328">
        <v>21</v>
      </c>
      <c r="C415" s="328">
        <v>260</v>
      </c>
      <c r="D415" s="328">
        <v>88</v>
      </c>
      <c r="E415" s="328">
        <v>26</v>
      </c>
      <c r="F415" s="328">
        <v>219</v>
      </c>
      <c r="G415" s="336">
        <f t="shared" si="24"/>
        <v>614</v>
      </c>
    </row>
    <row r="416" spans="1:7" ht="15.75" customHeight="1">
      <c r="A416" s="299" t="s">
        <v>516</v>
      </c>
      <c r="B416" s="327">
        <v>20</v>
      </c>
      <c r="C416" s="327">
        <v>268</v>
      </c>
      <c r="D416" s="327">
        <v>122</v>
      </c>
      <c r="E416" s="327">
        <v>32</v>
      </c>
      <c r="F416" s="327">
        <v>230</v>
      </c>
      <c r="G416" s="336">
        <f t="shared" si="24"/>
        <v>672</v>
      </c>
    </row>
    <row r="417" spans="1:7" ht="15.75" customHeight="1">
      <c r="A417" s="299" t="s">
        <v>519</v>
      </c>
      <c r="B417" s="327">
        <v>22</v>
      </c>
      <c r="C417" s="327">
        <v>325</v>
      </c>
      <c r="D417" s="327">
        <v>156</v>
      </c>
      <c r="E417" s="327">
        <v>41</v>
      </c>
      <c r="F417" s="327">
        <v>293</v>
      </c>
      <c r="G417" s="336">
        <f t="shared" si="24"/>
        <v>837</v>
      </c>
    </row>
    <row r="418" spans="1:7" ht="15.75" customHeight="1">
      <c r="A418" s="299" t="s">
        <v>524</v>
      </c>
      <c r="B418" s="327">
        <v>30</v>
      </c>
      <c r="C418" s="327">
        <v>411</v>
      </c>
      <c r="D418" s="327">
        <v>185</v>
      </c>
      <c r="E418" s="327">
        <v>64</v>
      </c>
      <c r="F418" s="327">
        <v>384</v>
      </c>
      <c r="G418" s="336">
        <f t="shared" si="24"/>
        <v>1074</v>
      </c>
    </row>
    <row r="419" spans="1:7" ht="15.75" customHeight="1">
      <c r="A419" s="299" t="s">
        <v>530</v>
      </c>
      <c r="B419" s="327">
        <v>22</v>
      </c>
      <c r="C419" s="327">
        <v>340</v>
      </c>
      <c r="D419" s="327">
        <v>143</v>
      </c>
      <c r="E419" s="327">
        <v>65</v>
      </c>
      <c r="F419" s="327">
        <v>333</v>
      </c>
      <c r="G419" s="336">
        <f t="shared" si="24"/>
        <v>903</v>
      </c>
    </row>
    <row r="420" spans="1:7" ht="15.75" customHeight="1">
      <c r="A420" s="299" t="s">
        <v>508</v>
      </c>
      <c r="B420" s="327">
        <v>24</v>
      </c>
      <c r="C420" s="327">
        <v>266</v>
      </c>
      <c r="D420" s="327">
        <v>112</v>
      </c>
      <c r="E420" s="327">
        <v>42</v>
      </c>
      <c r="F420" s="327">
        <v>272</v>
      </c>
      <c r="G420" s="336">
        <f t="shared" si="24"/>
        <v>716</v>
      </c>
    </row>
    <row r="421" spans="1:7" ht="15.75" customHeight="1">
      <c r="A421" s="299" t="s">
        <v>511</v>
      </c>
      <c r="B421" s="327">
        <v>21</v>
      </c>
      <c r="C421" s="327">
        <v>259</v>
      </c>
      <c r="D421" s="327">
        <v>125</v>
      </c>
      <c r="E421" s="327">
        <v>54</v>
      </c>
      <c r="F421" s="327">
        <v>304</v>
      </c>
      <c r="G421" s="336">
        <f t="shared" si="24"/>
        <v>763</v>
      </c>
    </row>
    <row r="422" spans="1:7" ht="15.75" customHeight="1">
      <c r="A422" s="299" t="s">
        <v>514</v>
      </c>
      <c r="B422" s="327">
        <v>13</v>
      </c>
      <c r="C422" s="327">
        <v>202</v>
      </c>
      <c r="D422" s="327">
        <v>100</v>
      </c>
      <c r="E422" s="327">
        <v>47</v>
      </c>
      <c r="F422" s="327">
        <v>234</v>
      </c>
      <c r="G422" s="336">
        <f t="shared" si="24"/>
        <v>596</v>
      </c>
    </row>
    <row r="423" spans="1:7" ht="15.75" customHeight="1">
      <c r="A423" s="299" t="s">
        <v>517</v>
      </c>
      <c r="B423" s="327">
        <v>16</v>
      </c>
      <c r="C423" s="327">
        <v>136</v>
      </c>
      <c r="D423" s="327">
        <v>60</v>
      </c>
      <c r="E423" s="327">
        <v>27</v>
      </c>
      <c r="F423" s="327">
        <v>148</v>
      </c>
      <c r="G423" s="336">
        <f t="shared" si="24"/>
        <v>387</v>
      </c>
    </row>
    <row r="424" spans="1:7" ht="15.75" customHeight="1">
      <c r="A424" s="299" t="s">
        <v>557</v>
      </c>
      <c r="B424" s="327">
        <v>3</v>
      </c>
      <c r="C424" s="327">
        <v>79</v>
      </c>
      <c r="D424" s="327">
        <v>32</v>
      </c>
      <c r="E424" s="327">
        <v>22</v>
      </c>
      <c r="F424" s="327">
        <v>81</v>
      </c>
      <c r="G424" s="336">
        <f t="shared" si="24"/>
        <v>217</v>
      </c>
    </row>
    <row r="425" spans="1:7" ht="15.75" customHeight="1">
      <c r="A425" s="299" t="s">
        <v>558</v>
      </c>
      <c r="B425" s="300" t="s">
        <v>685</v>
      </c>
      <c r="C425" s="300" t="s">
        <v>685</v>
      </c>
      <c r="D425" s="300" t="s">
        <v>685</v>
      </c>
      <c r="E425" s="300" t="s">
        <v>685</v>
      </c>
      <c r="F425" s="300" t="s">
        <v>685</v>
      </c>
      <c r="G425" s="336">
        <f t="shared" si="24"/>
        <v>0</v>
      </c>
    </row>
    <row r="426" spans="1:7" ht="15.75" customHeight="1" thickBot="1">
      <c r="A426" s="303" t="s">
        <v>526</v>
      </c>
      <c r="B426" s="329">
        <f aca="true" t="shared" si="25" ref="B426:G426">SUM(B406:B425)</f>
        <v>309</v>
      </c>
      <c r="C426" s="329">
        <f t="shared" si="25"/>
        <v>4471</v>
      </c>
      <c r="D426" s="329">
        <f t="shared" si="25"/>
        <v>1735</v>
      </c>
      <c r="E426" s="329">
        <f t="shared" si="25"/>
        <v>550</v>
      </c>
      <c r="F426" s="329">
        <f t="shared" si="25"/>
        <v>3854</v>
      </c>
      <c r="G426" s="355">
        <f t="shared" si="25"/>
        <v>10919</v>
      </c>
    </row>
    <row r="427" spans="1:12" ht="30" customHeight="1" thickBot="1">
      <c r="A427" s="293"/>
      <c r="B427" s="294"/>
      <c r="C427" s="294"/>
      <c r="D427" s="294"/>
      <c r="E427" s="294"/>
      <c r="F427" s="294"/>
      <c r="G427" s="294"/>
      <c r="H427" s="294"/>
      <c r="I427" s="294"/>
      <c r="J427" s="294"/>
      <c r="K427" s="294"/>
      <c r="L427" s="294"/>
    </row>
    <row r="428" spans="1:12" ht="15.75" customHeight="1">
      <c r="A428" s="297" t="s">
        <v>541</v>
      </c>
      <c r="B428" s="582" t="s">
        <v>735</v>
      </c>
      <c r="C428" s="576" t="s">
        <v>736</v>
      </c>
      <c r="D428" s="576" t="s">
        <v>650</v>
      </c>
      <c r="E428" s="576" t="s">
        <v>674</v>
      </c>
      <c r="F428" s="576" t="s">
        <v>703</v>
      </c>
      <c r="G428" s="576" t="s">
        <v>708</v>
      </c>
      <c r="H428" s="576" t="s">
        <v>718</v>
      </c>
      <c r="I428" s="576" t="s">
        <v>727</v>
      </c>
      <c r="J428" s="576" t="s">
        <v>734</v>
      </c>
      <c r="K428" s="578" t="s">
        <v>51</v>
      </c>
      <c r="L428" s="579"/>
    </row>
    <row r="429" spans="1:12" ht="15.75" customHeight="1">
      <c r="A429" s="298" t="s">
        <v>554</v>
      </c>
      <c r="B429" s="583"/>
      <c r="C429" s="577"/>
      <c r="D429" s="577"/>
      <c r="E429" s="577"/>
      <c r="F429" s="577"/>
      <c r="G429" s="577"/>
      <c r="H429" s="577"/>
      <c r="I429" s="577"/>
      <c r="J429" s="577"/>
      <c r="K429" s="580"/>
      <c r="L429" s="581"/>
    </row>
    <row r="430" spans="1:12" ht="15.75" customHeight="1">
      <c r="A430" s="299" t="s">
        <v>555</v>
      </c>
      <c r="B430" s="327">
        <f aca="true" t="shared" si="26" ref="B430:B450">J105</f>
        <v>4740</v>
      </c>
      <c r="C430" s="328">
        <f aca="true" t="shared" si="27" ref="C430:C450">J179</f>
        <v>1556</v>
      </c>
      <c r="D430" s="328">
        <f aca="true" t="shared" si="28" ref="D430:D450">K206</f>
        <v>205</v>
      </c>
      <c r="E430" s="301">
        <f aca="true" t="shared" si="29" ref="E430:E450">E280</f>
        <v>1226</v>
      </c>
      <c r="F430" s="328">
        <f aca="true" t="shared" si="30" ref="F430:F450">F330</f>
        <v>813</v>
      </c>
      <c r="G430" s="328">
        <f aca="true" t="shared" si="31" ref="G430:G450">K330</f>
        <v>64</v>
      </c>
      <c r="H430" s="328">
        <f aca="true" t="shared" si="32" ref="H430:H450">J356</f>
        <v>57</v>
      </c>
      <c r="I430" s="328">
        <f aca="true" t="shared" si="33" ref="I430:I450">J380</f>
        <v>134</v>
      </c>
      <c r="J430" s="364">
        <f>G406</f>
        <v>296</v>
      </c>
      <c r="K430" s="575">
        <f>SUM(B430:J430)</f>
        <v>9091</v>
      </c>
      <c r="L430" s="575"/>
    </row>
    <row r="431" spans="1:12" ht="15.75" customHeight="1">
      <c r="A431" s="299" t="s">
        <v>556</v>
      </c>
      <c r="B431" s="327">
        <f t="shared" si="26"/>
        <v>4118</v>
      </c>
      <c r="C431" s="328">
        <f t="shared" si="27"/>
        <v>1394</v>
      </c>
      <c r="D431" s="328">
        <f t="shared" si="28"/>
        <v>245</v>
      </c>
      <c r="E431" s="301">
        <f t="shared" si="29"/>
        <v>1473</v>
      </c>
      <c r="F431" s="328">
        <f t="shared" si="30"/>
        <v>924</v>
      </c>
      <c r="G431" s="328">
        <f t="shared" si="31"/>
        <v>92</v>
      </c>
      <c r="H431" s="328">
        <f t="shared" si="32"/>
        <v>89</v>
      </c>
      <c r="I431" s="328">
        <f t="shared" si="33"/>
        <v>191</v>
      </c>
      <c r="J431" s="364">
        <f aca="true" t="shared" si="34" ref="J431:J450">G407</f>
        <v>373</v>
      </c>
      <c r="K431" s="575">
        <f aca="true" t="shared" si="35" ref="K431:K450">SUM(B431:J431)</f>
        <v>8899</v>
      </c>
      <c r="L431" s="575"/>
    </row>
    <row r="432" spans="1:12" ht="15.75" customHeight="1">
      <c r="A432" s="299" t="s">
        <v>512</v>
      </c>
      <c r="B432" s="327">
        <f t="shared" si="26"/>
        <v>3566</v>
      </c>
      <c r="C432" s="328">
        <f t="shared" si="27"/>
        <v>1508</v>
      </c>
      <c r="D432" s="328">
        <f t="shared" si="28"/>
        <v>269</v>
      </c>
      <c r="E432" s="301">
        <f t="shared" si="29"/>
        <v>1871</v>
      </c>
      <c r="F432" s="328">
        <f t="shared" si="30"/>
        <v>1150</v>
      </c>
      <c r="G432" s="328">
        <f t="shared" si="31"/>
        <v>148</v>
      </c>
      <c r="H432" s="328">
        <f t="shared" si="32"/>
        <v>161</v>
      </c>
      <c r="I432" s="328">
        <f t="shared" si="33"/>
        <v>292</v>
      </c>
      <c r="J432" s="364">
        <f t="shared" si="34"/>
        <v>478</v>
      </c>
      <c r="K432" s="575">
        <f t="shared" si="35"/>
        <v>9443</v>
      </c>
      <c r="L432" s="575"/>
    </row>
    <row r="433" spans="1:12" ht="15.75" customHeight="1">
      <c r="A433" s="299" t="s">
        <v>515</v>
      </c>
      <c r="B433" s="327">
        <f t="shared" si="26"/>
        <v>5140</v>
      </c>
      <c r="C433" s="328">
        <f t="shared" si="27"/>
        <v>1441</v>
      </c>
      <c r="D433" s="328">
        <f t="shared" si="28"/>
        <v>324</v>
      </c>
      <c r="E433" s="301">
        <f t="shared" si="29"/>
        <v>2463</v>
      </c>
      <c r="F433" s="328">
        <f t="shared" si="30"/>
        <v>1712</v>
      </c>
      <c r="G433" s="328">
        <f t="shared" si="31"/>
        <v>93</v>
      </c>
      <c r="H433" s="328">
        <f t="shared" si="32"/>
        <v>139</v>
      </c>
      <c r="I433" s="328">
        <f t="shared" si="33"/>
        <v>314</v>
      </c>
      <c r="J433" s="364">
        <f t="shared" si="34"/>
        <v>491</v>
      </c>
      <c r="K433" s="575">
        <f t="shared" si="35"/>
        <v>12117</v>
      </c>
      <c r="L433" s="575"/>
    </row>
    <row r="434" spans="1:12" ht="15.75" customHeight="1">
      <c r="A434" s="299" t="s">
        <v>518</v>
      </c>
      <c r="B434" s="327">
        <f t="shared" si="26"/>
        <v>8966</v>
      </c>
      <c r="C434" s="328">
        <f t="shared" si="27"/>
        <v>1749</v>
      </c>
      <c r="D434" s="328">
        <f t="shared" si="28"/>
        <v>329</v>
      </c>
      <c r="E434" s="301">
        <f t="shared" si="29"/>
        <v>2198</v>
      </c>
      <c r="F434" s="328">
        <f t="shared" si="30"/>
        <v>1992</v>
      </c>
      <c r="G434" s="328">
        <f t="shared" si="31"/>
        <v>75</v>
      </c>
      <c r="H434" s="328">
        <f t="shared" si="32"/>
        <v>123</v>
      </c>
      <c r="I434" s="328">
        <f t="shared" si="33"/>
        <v>240</v>
      </c>
      <c r="J434" s="364">
        <f t="shared" si="34"/>
        <v>378</v>
      </c>
      <c r="K434" s="575">
        <f t="shared" si="35"/>
        <v>16050</v>
      </c>
      <c r="L434" s="575"/>
    </row>
    <row r="435" spans="1:12" ht="15.75" customHeight="1">
      <c r="A435" s="299" t="s">
        <v>523</v>
      </c>
      <c r="B435" s="327">
        <f t="shared" si="26"/>
        <v>5878</v>
      </c>
      <c r="C435" s="328">
        <f t="shared" si="27"/>
        <v>1955</v>
      </c>
      <c r="D435" s="328">
        <f t="shared" si="28"/>
        <v>292</v>
      </c>
      <c r="E435" s="301">
        <f t="shared" si="29"/>
        <v>1441</v>
      </c>
      <c r="F435" s="328">
        <f t="shared" si="30"/>
        <v>1129</v>
      </c>
      <c r="G435" s="328">
        <f t="shared" si="31"/>
        <v>77</v>
      </c>
      <c r="H435" s="328">
        <f t="shared" si="32"/>
        <v>99</v>
      </c>
      <c r="I435" s="328">
        <f t="shared" si="33"/>
        <v>181</v>
      </c>
      <c r="J435" s="364">
        <f t="shared" si="34"/>
        <v>423</v>
      </c>
      <c r="K435" s="575">
        <f t="shared" si="35"/>
        <v>11475</v>
      </c>
      <c r="L435" s="575"/>
    </row>
    <row r="436" spans="1:12" ht="15.75" customHeight="1">
      <c r="A436" s="299" t="s">
        <v>529</v>
      </c>
      <c r="B436" s="327">
        <f t="shared" si="26"/>
        <v>6566</v>
      </c>
      <c r="C436" s="328">
        <f t="shared" si="27"/>
        <v>2050</v>
      </c>
      <c r="D436" s="328">
        <f t="shared" si="28"/>
        <v>324</v>
      </c>
      <c r="E436" s="301">
        <f t="shared" si="29"/>
        <v>1503</v>
      </c>
      <c r="F436" s="328">
        <f t="shared" si="30"/>
        <v>1182</v>
      </c>
      <c r="G436" s="328">
        <f t="shared" si="31"/>
        <v>120</v>
      </c>
      <c r="H436" s="328">
        <f t="shared" si="32"/>
        <v>110</v>
      </c>
      <c r="I436" s="328">
        <f t="shared" si="33"/>
        <v>259</v>
      </c>
      <c r="J436" s="364">
        <f t="shared" si="34"/>
        <v>500</v>
      </c>
      <c r="K436" s="575">
        <f t="shared" si="35"/>
        <v>12614</v>
      </c>
      <c r="L436" s="575"/>
    </row>
    <row r="437" spans="1:12" ht="15.75" customHeight="1">
      <c r="A437" s="299" t="s">
        <v>507</v>
      </c>
      <c r="B437" s="327">
        <f t="shared" si="26"/>
        <v>7018</v>
      </c>
      <c r="C437" s="328">
        <f t="shared" si="27"/>
        <v>2298</v>
      </c>
      <c r="D437" s="328">
        <f t="shared" si="28"/>
        <v>380</v>
      </c>
      <c r="E437" s="301">
        <f t="shared" si="29"/>
        <v>1870</v>
      </c>
      <c r="F437" s="328">
        <f t="shared" si="30"/>
        <v>1546</v>
      </c>
      <c r="G437" s="328">
        <f t="shared" si="31"/>
        <v>123</v>
      </c>
      <c r="H437" s="328">
        <f t="shared" si="32"/>
        <v>138</v>
      </c>
      <c r="I437" s="328">
        <f t="shared" si="33"/>
        <v>319</v>
      </c>
      <c r="J437" s="364">
        <f t="shared" si="34"/>
        <v>625</v>
      </c>
      <c r="K437" s="575">
        <f t="shared" si="35"/>
        <v>14317</v>
      </c>
      <c r="L437" s="575"/>
    </row>
    <row r="438" spans="1:12" ht="15.75" customHeight="1">
      <c r="A438" s="299" t="s">
        <v>510</v>
      </c>
      <c r="B438" s="327">
        <f t="shared" si="26"/>
        <v>5302</v>
      </c>
      <c r="C438" s="328">
        <f t="shared" si="27"/>
        <v>1874</v>
      </c>
      <c r="D438" s="328">
        <f t="shared" si="28"/>
        <v>335</v>
      </c>
      <c r="E438" s="301">
        <f t="shared" si="29"/>
        <v>1937</v>
      </c>
      <c r="F438" s="328">
        <f t="shared" si="30"/>
        <v>1491</v>
      </c>
      <c r="G438" s="328">
        <f t="shared" si="31"/>
        <v>132</v>
      </c>
      <c r="H438" s="328">
        <f t="shared" si="32"/>
        <v>164</v>
      </c>
      <c r="I438" s="328">
        <f t="shared" si="33"/>
        <v>300</v>
      </c>
      <c r="J438" s="364">
        <f t="shared" si="34"/>
        <v>576</v>
      </c>
      <c r="K438" s="575">
        <f t="shared" si="35"/>
        <v>12111</v>
      </c>
      <c r="L438" s="575"/>
    </row>
    <row r="439" spans="1:12" ht="15.75" customHeight="1">
      <c r="A439" s="299" t="s">
        <v>513</v>
      </c>
      <c r="B439" s="327">
        <f t="shared" si="26"/>
        <v>3937</v>
      </c>
      <c r="C439" s="328">
        <f t="shared" si="27"/>
        <v>1586</v>
      </c>
      <c r="D439" s="328">
        <f t="shared" si="28"/>
        <v>395</v>
      </c>
      <c r="E439" s="301">
        <f t="shared" si="29"/>
        <v>2476</v>
      </c>
      <c r="F439" s="328">
        <f t="shared" si="30"/>
        <v>1550</v>
      </c>
      <c r="G439" s="328">
        <f t="shared" si="31"/>
        <v>142</v>
      </c>
      <c r="H439" s="328">
        <f t="shared" si="32"/>
        <v>187</v>
      </c>
      <c r="I439" s="328">
        <f t="shared" si="33"/>
        <v>353</v>
      </c>
      <c r="J439" s="364">
        <f t="shared" si="34"/>
        <v>614</v>
      </c>
      <c r="K439" s="575">
        <f t="shared" si="35"/>
        <v>11240</v>
      </c>
      <c r="L439" s="575"/>
    </row>
    <row r="440" spans="1:12" ht="15.75" customHeight="1">
      <c r="A440" s="299" t="s">
        <v>516</v>
      </c>
      <c r="B440" s="327">
        <f t="shared" si="26"/>
        <v>3110</v>
      </c>
      <c r="C440" s="328">
        <f t="shared" si="27"/>
        <v>1455</v>
      </c>
      <c r="D440" s="328">
        <f t="shared" si="28"/>
        <v>454</v>
      </c>
      <c r="E440" s="301">
        <f t="shared" si="29"/>
        <v>2261</v>
      </c>
      <c r="F440" s="328">
        <f t="shared" si="30"/>
        <v>1658</v>
      </c>
      <c r="G440" s="328">
        <f t="shared" si="31"/>
        <v>180</v>
      </c>
      <c r="H440" s="328">
        <f t="shared" si="32"/>
        <v>257</v>
      </c>
      <c r="I440" s="328">
        <f t="shared" si="33"/>
        <v>366</v>
      </c>
      <c r="J440" s="364">
        <f t="shared" si="34"/>
        <v>672</v>
      </c>
      <c r="K440" s="575">
        <f t="shared" si="35"/>
        <v>10413</v>
      </c>
      <c r="L440" s="575"/>
    </row>
    <row r="441" spans="1:12" ht="15.75" customHeight="1">
      <c r="A441" s="299" t="s">
        <v>519</v>
      </c>
      <c r="B441" s="327">
        <f t="shared" si="26"/>
        <v>3102</v>
      </c>
      <c r="C441" s="328">
        <f t="shared" si="27"/>
        <v>1708</v>
      </c>
      <c r="D441" s="328">
        <f t="shared" si="28"/>
        <v>606</v>
      </c>
      <c r="E441" s="301">
        <f t="shared" si="29"/>
        <v>2304</v>
      </c>
      <c r="F441" s="328">
        <f t="shared" si="30"/>
        <v>1791</v>
      </c>
      <c r="G441" s="328">
        <f t="shared" si="31"/>
        <v>180</v>
      </c>
      <c r="H441" s="328">
        <f t="shared" si="32"/>
        <v>312</v>
      </c>
      <c r="I441" s="328">
        <f t="shared" si="33"/>
        <v>458</v>
      </c>
      <c r="J441" s="364">
        <f t="shared" si="34"/>
        <v>837</v>
      </c>
      <c r="K441" s="575">
        <f t="shared" si="35"/>
        <v>11298</v>
      </c>
      <c r="L441" s="575"/>
    </row>
    <row r="442" spans="1:12" ht="15.75" customHeight="1">
      <c r="A442" s="299" t="s">
        <v>524</v>
      </c>
      <c r="B442" s="327">
        <f t="shared" si="26"/>
        <v>3558</v>
      </c>
      <c r="C442" s="328">
        <f t="shared" si="27"/>
        <v>2354</v>
      </c>
      <c r="D442" s="328">
        <f t="shared" si="28"/>
        <v>764</v>
      </c>
      <c r="E442" s="301">
        <f t="shared" si="29"/>
        <v>2460</v>
      </c>
      <c r="F442" s="328">
        <f t="shared" si="30"/>
        <v>2231</v>
      </c>
      <c r="G442" s="328">
        <f t="shared" si="31"/>
        <v>233</v>
      </c>
      <c r="H442" s="328">
        <f t="shared" si="32"/>
        <v>341</v>
      </c>
      <c r="I442" s="328">
        <f t="shared" si="33"/>
        <v>605</v>
      </c>
      <c r="J442" s="364">
        <f t="shared" si="34"/>
        <v>1074</v>
      </c>
      <c r="K442" s="575">
        <f t="shared" si="35"/>
        <v>13620</v>
      </c>
      <c r="L442" s="575"/>
    </row>
    <row r="443" spans="1:12" ht="15.75" customHeight="1">
      <c r="A443" s="299" t="s">
        <v>530</v>
      </c>
      <c r="B443" s="327">
        <f t="shared" si="26"/>
        <v>2905</v>
      </c>
      <c r="C443" s="328">
        <f t="shared" si="27"/>
        <v>1754</v>
      </c>
      <c r="D443" s="328">
        <f t="shared" si="28"/>
        <v>636</v>
      </c>
      <c r="E443" s="301">
        <f t="shared" si="29"/>
        <v>1725</v>
      </c>
      <c r="F443" s="328">
        <f t="shared" si="30"/>
        <v>1809</v>
      </c>
      <c r="G443" s="328">
        <f t="shared" si="31"/>
        <v>192</v>
      </c>
      <c r="H443" s="328">
        <f t="shared" si="32"/>
        <v>267</v>
      </c>
      <c r="I443" s="328">
        <f t="shared" si="33"/>
        <v>441</v>
      </c>
      <c r="J443" s="364">
        <f t="shared" si="34"/>
        <v>903</v>
      </c>
      <c r="K443" s="575">
        <f t="shared" si="35"/>
        <v>10632</v>
      </c>
      <c r="L443" s="575"/>
    </row>
    <row r="444" spans="1:12" ht="15.75" customHeight="1">
      <c r="A444" s="299" t="s">
        <v>508</v>
      </c>
      <c r="B444" s="327">
        <f t="shared" si="26"/>
        <v>2160</v>
      </c>
      <c r="C444" s="328">
        <f t="shared" si="27"/>
        <v>1074</v>
      </c>
      <c r="D444" s="328">
        <f t="shared" si="28"/>
        <v>491</v>
      </c>
      <c r="E444" s="301">
        <f t="shared" si="29"/>
        <v>1098</v>
      </c>
      <c r="F444" s="328">
        <f t="shared" si="30"/>
        <v>1155</v>
      </c>
      <c r="G444" s="328">
        <f t="shared" si="31"/>
        <v>183</v>
      </c>
      <c r="H444" s="328">
        <f t="shared" si="32"/>
        <v>303</v>
      </c>
      <c r="I444" s="328">
        <f t="shared" si="33"/>
        <v>453</v>
      </c>
      <c r="J444" s="364">
        <f t="shared" si="34"/>
        <v>716</v>
      </c>
      <c r="K444" s="575">
        <f t="shared" si="35"/>
        <v>7633</v>
      </c>
      <c r="L444" s="575"/>
    </row>
    <row r="445" spans="1:12" ht="15.75" customHeight="1">
      <c r="A445" s="299" t="s">
        <v>511</v>
      </c>
      <c r="B445" s="327">
        <f t="shared" si="26"/>
        <v>1803</v>
      </c>
      <c r="C445" s="328">
        <f t="shared" si="27"/>
        <v>877</v>
      </c>
      <c r="D445" s="328">
        <f t="shared" si="28"/>
        <v>417</v>
      </c>
      <c r="E445" s="301">
        <f t="shared" si="29"/>
        <v>904</v>
      </c>
      <c r="F445" s="328">
        <f t="shared" si="30"/>
        <v>894</v>
      </c>
      <c r="G445" s="328">
        <f t="shared" si="31"/>
        <v>222</v>
      </c>
      <c r="H445" s="328">
        <f t="shared" si="32"/>
        <v>330</v>
      </c>
      <c r="I445" s="328">
        <f t="shared" si="33"/>
        <v>506</v>
      </c>
      <c r="J445" s="364">
        <f t="shared" si="34"/>
        <v>763</v>
      </c>
      <c r="K445" s="575">
        <f t="shared" si="35"/>
        <v>6716</v>
      </c>
      <c r="L445" s="575"/>
    </row>
    <row r="446" spans="1:12" ht="15.75" customHeight="1">
      <c r="A446" s="299" t="s">
        <v>514</v>
      </c>
      <c r="B446" s="327">
        <f t="shared" si="26"/>
        <v>1356</v>
      </c>
      <c r="C446" s="328">
        <f t="shared" si="27"/>
        <v>619</v>
      </c>
      <c r="D446" s="328">
        <f t="shared" si="28"/>
        <v>331</v>
      </c>
      <c r="E446" s="301">
        <f t="shared" si="29"/>
        <v>695</v>
      </c>
      <c r="F446" s="328">
        <f t="shared" si="30"/>
        <v>670</v>
      </c>
      <c r="G446" s="328">
        <f t="shared" si="31"/>
        <v>175</v>
      </c>
      <c r="H446" s="328">
        <f t="shared" si="32"/>
        <v>296</v>
      </c>
      <c r="I446" s="328">
        <f t="shared" si="33"/>
        <v>433</v>
      </c>
      <c r="J446" s="364">
        <f t="shared" si="34"/>
        <v>596</v>
      </c>
      <c r="K446" s="575">
        <f t="shared" si="35"/>
        <v>5171</v>
      </c>
      <c r="L446" s="575"/>
    </row>
    <row r="447" spans="1:12" ht="15.75" customHeight="1">
      <c r="A447" s="299" t="s">
        <v>517</v>
      </c>
      <c r="B447" s="327">
        <f t="shared" si="26"/>
        <v>863</v>
      </c>
      <c r="C447" s="328">
        <f t="shared" si="27"/>
        <v>411</v>
      </c>
      <c r="D447" s="328">
        <f t="shared" si="28"/>
        <v>253</v>
      </c>
      <c r="E447" s="301">
        <f t="shared" si="29"/>
        <v>367</v>
      </c>
      <c r="F447" s="328">
        <f t="shared" si="30"/>
        <v>398</v>
      </c>
      <c r="G447" s="328">
        <f t="shared" si="31"/>
        <v>114</v>
      </c>
      <c r="H447" s="328">
        <f t="shared" si="32"/>
        <v>200</v>
      </c>
      <c r="I447" s="328">
        <f t="shared" si="33"/>
        <v>252</v>
      </c>
      <c r="J447" s="364">
        <f t="shared" si="34"/>
        <v>387</v>
      </c>
      <c r="K447" s="575">
        <f t="shared" si="35"/>
        <v>3245</v>
      </c>
      <c r="L447" s="575"/>
    </row>
    <row r="448" spans="1:12" ht="15.75" customHeight="1">
      <c r="A448" s="299" t="s">
        <v>557</v>
      </c>
      <c r="B448" s="327">
        <f t="shared" si="26"/>
        <v>604</v>
      </c>
      <c r="C448" s="328">
        <f t="shared" si="27"/>
        <v>279</v>
      </c>
      <c r="D448" s="328">
        <f t="shared" si="28"/>
        <v>146</v>
      </c>
      <c r="E448" s="301">
        <f t="shared" si="29"/>
        <v>254</v>
      </c>
      <c r="F448" s="328">
        <f t="shared" si="30"/>
        <v>256</v>
      </c>
      <c r="G448" s="328">
        <f t="shared" si="31"/>
        <v>81</v>
      </c>
      <c r="H448" s="328">
        <f t="shared" si="32"/>
        <v>102</v>
      </c>
      <c r="I448" s="328">
        <f t="shared" si="33"/>
        <v>137</v>
      </c>
      <c r="J448" s="364">
        <f t="shared" si="34"/>
        <v>217</v>
      </c>
      <c r="K448" s="575">
        <f t="shared" si="35"/>
        <v>2076</v>
      </c>
      <c r="L448" s="575"/>
    </row>
    <row r="449" spans="1:12" ht="15.75" customHeight="1">
      <c r="A449" s="299" t="s">
        <v>558</v>
      </c>
      <c r="B449" s="327">
        <f t="shared" si="26"/>
        <v>1620</v>
      </c>
      <c r="C449" s="328">
        <f t="shared" si="27"/>
        <v>167</v>
      </c>
      <c r="D449" s="328">
        <f t="shared" si="28"/>
        <v>3</v>
      </c>
      <c r="E449" s="301">
        <f t="shared" si="29"/>
        <v>125</v>
      </c>
      <c r="F449" s="328">
        <f t="shared" si="30"/>
        <v>59</v>
      </c>
      <c r="G449" s="328">
        <f t="shared" si="31"/>
        <v>0</v>
      </c>
      <c r="H449" s="328">
        <f t="shared" si="32"/>
        <v>0</v>
      </c>
      <c r="I449" s="328">
        <f t="shared" si="33"/>
        <v>0</v>
      </c>
      <c r="J449" s="364">
        <f t="shared" si="34"/>
        <v>0</v>
      </c>
      <c r="K449" s="575">
        <f t="shared" si="35"/>
        <v>1974</v>
      </c>
      <c r="L449" s="575"/>
    </row>
    <row r="450" spans="1:12" ht="15.75" customHeight="1" thickBot="1">
      <c r="A450" s="303" t="s">
        <v>526</v>
      </c>
      <c r="B450" s="365">
        <f t="shared" si="26"/>
        <v>76312</v>
      </c>
      <c r="C450" s="329">
        <f t="shared" si="27"/>
        <v>28109</v>
      </c>
      <c r="D450" s="329">
        <f t="shared" si="28"/>
        <v>7199</v>
      </c>
      <c r="E450" s="306">
        <f t="shared" si="29"/>
        <v>30651</v>
      </c>
      <c r="F450" s="329">
        <f t="shared" si="30"/>
        <v>24410</v>
      </c>
      <c r="G450" s="329">
        <f t="shared" si="31"/>
        <v>2626</v>
      </c>
      <c r="H450" s="329">
        <f t="shared" si="32"/>
        <v>3675</v>
      </c>
      <c r="I450" s="329">
        <f t="shared" si="33"/>
        <v>6234</v>
      </c>
      <c r="J450" s="366">
        <f t="shared" si="34"/>
        <v>10919</v>
      </c>
      <c r="K450" s="574">
        <f t="shared" si="35"/>
        <v>190135</v>
      </c>
      <c r="L450" s="574"/>
    </row>
    <row r="451" spans="1:13" s="310" customFormat="1" ht="16.5" customHeight="1">
      <c r="A451" s="307"/>
      <c r="B451" s="308"/>
      <c r="C451" s="308"/>
      <c r="D451" s="308"/>
      <c r="E451" s="308"/>
      <c r="F451" s="308"/>
      <c r="G451" s="308"/>
      <c r="H451" s="308"/>
      <c r="I451" s="308"/>
      <c r="J451" s="308"/>
      <c r="K451" s="308"/>
      <c r="L451" s="309" t="s">
        <v>571</v>
      </c>
      <c r="M451" s="308"/>
    </row>
  </sheetData>
  <sheetProtection/>
  <mergeCells count="172">
    <mergeCell ref="A1:M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A51:M51"/>
    <mergeCell ref="H127:H128"/>
    <mergeCell ref="I127:M127"/>
    <mergeCell ref="B53:B54"/>
    <mergeCell ref="C53:C54"/>
    <mergeCell ref="D53:F53"/>
    <mergeCell ref="G53:G54"/>
    <mergeCell ref="H53:M53"/>
    <mergeCell ref="B77:C77"/>
    <mergeCell ref="D77:E77"/>
    <mergeCell ref="F77:H77"/>
    <mergeCell ref="M77:M78"/>
    <mergeCell ref="A101:M101"/>
    <mergeCell ref="B103:G103"/>
    <mergeCell ref="H103:I103"/>
    <mergeCell ref="J103:J104"/>
    <mergeCell ref="K103:K104"/>
    <mergeCell ref="I77:K77"/>
    <mergeCell ref="L77:L78"/>
    <mergeCell ref="A151:M151"/>
    <mergeCell ref="B153:D153"/>
    <mergeCell ref="E153:J153"/>
    <mergeCell ref="K153:L153"/>
    <mergeCell ref="B127:B128"/>
    <mergeCell ref="C127:C128"/>
    <mergeCell ref="D127:D128"/>
    <mergeCell ref="E127:E128"/>
    <mergeCell ref="F127:F128"/>
    <mergeCell ref="G127:G128"/>
    <mergeCell ref="B177:H177"/>
    <mergeCell ref="I177:I178"/>
    <mergeCell ref="J177:J178"/>
    <mergeCell ref="A202:M202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B228:B229"/>
    <mergeCell ref="C228:C229"/>
    <mergeCell ref="D228:D229"/>
    <mergeCell ref="E228:E229"/>
    <mergeCell ref="F228:F229"/>
    <mergeCell ref="G228:G229"/>
    <mergeCell ref="H228:H229"/>
    <mergeCell ref="I228:I229"/>
    <mergeCell ref="J228:J229"/>
    <mergeCell ref="K228:K229"/>
    <mergeCell ref="L228:L229"/>
    <mergeCell ref="M228:M229"/>
    <mergeCell ref="A252:M252"/>
    <mergeCell ref="B254:B255"/>
    <mergeCell ref="C254:C255"/>
    <mergeCell ref="D254:D255"/>
    <mergeCell ref="E254:M254"/>
    <mergeCell ref="B278:B279"/>
    <mergeCell ref="C278:D278"/>
    <mergeCell ref="E278:E279"/>
    <mergeCell ref="F278:F279"/>
    <mergeCell ref="G278:H278"/>
    <mergeCell ref="I278:K278"/>
    <mergeCell ref="M278:M279"/>
    <mergeCell ref="A302:M302"/>
    <mergeCell ref="B304:B305"/>
    <mergeCell ref="C304:C305"/>
    <mergeCell ref="D304:D305"/>
    <mergeCell ref="E304:E305"/>
    <mergeCell ref="F304:F305"/>
    <mergeCell ref="G304:G305"/>
    <mergeCell ref="H304:H305"/>
    <mergeCell ref="I304:I305"/>
    <mergeCell ref="J304:J305"/>
    <mergeCell ref="K304:K305"/>
    <mergeCell ref="L304:L305"/>
    <mergeCell ref="M304:M305"/>
    <mergeCell ref="B328:B329"/>
    <mergeCell ref="C328:C329"/>
    <mergeCell ref="D328:D329"/>
    <mergeCell ref="E328:E329"/>
    <mergeCell ref="F328:F329"/>
    <mergeCell ref="G328:G329"/>
    <mergeCell ref="H328:H329"/>
    <mergeCell ref="I328:I329"/>
    <mergeCell ref="J328:J329"/>
    <mergeCell ref="K328:K329"/>
    <mergeCell ref="A352:M352"/>
    <mergeCell ref="B354:B355"/>
    <mergeCell ref="C354:C355"/>
    <mergeCell ref="D354:D355"/>
    <mergeCell ref="E354:E355"/>
    <mergeCell ref="F354:F355"/>
    <mergeCell ref="G354:G355"/>
    <mergeCell ref="H354:H355"/>
    <mergeCell ref="I354:I355"/>
    <mergeCell ref="J354:J355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J378:J379"/>
    <mergeCell ref="A402:M402"/>
    <mergeCell ref="B404:B405"/>
    <mergeCell ref="C404:C405"/>
    <mergeCell ref="D404:D405"/>
    <mergeCell ref="E404:E405"/>
    <mergeCell ref="F404:F405"/>
    <mergeCell ref="G404:G405"/>
    <mergeCell ref="B428:B429"/>
    <mergeCell ref="C428:C429"/>
    <mergeCell ref="D428:D429"/>
    <mergeCell ref="E428:E429"/>
    <mergeCell ref="F428:F429"/>
    <mergeCell ref="G428:G429"/>
    <mergeCell ref="H428:H429"/>
    <mergeCell ref="I428:I429"/>
    <mergeCell ref="J428:J429"/>
    <mergeCell ref="K428:L429"/>
    <mergeCell ref="K430:L430"/>
    <mergeCell ref="K431:L431"/>
    <mergeCell ref="K432:L432"/>
    <mergeCell ref="K433:L433"/>
    <mergeCell ref="K434:L434"/>
    <mergeCell ref="K435:L435"/>
    <mergeCell ref="K436:L436"/>
    <mergeCell ref="K437:L437"/>
    <mergeCell ref="K438:L438"/>
    <mergeCell ref="K439:L439"/>
    <mergeCell ref="K440:L440"/>
    <mergeCell ref="K441:L441"/>
    <mergeCell ref="K442:L442"/>
    <mergeCell ref="K443:L443"/>
    <mergeCell ref="K450:L450"/>
    <mergeCell ref="K444:L444"/>
    <mergeCell ref="K445:L445"/>
    <mergeCell ref="K446:L446"/>
    <mergeCell ref="K447:L447"/>
    <mergeCell ref="K448:L448"/>
    <mergeCell ref="K449:L449"/>
  </mergeCells>
  <printOptions/>
  <pageMargins left="0.5118110236220472" right="0.5118110236220472" top="0.6299212598425197" bottom="0.7480314960629921" header="0.5118110236220472" footer="0.5118110236220472"/>
  <pageSetup horizontalDpi="300" verticalDpi="300" orientation="portrait" paperSize="9" scale="95" r:id="rId2"/>
  <rowBreaks count="7" manualBreakCount="7">
    <brk id="50" max="12" man="1"/>
    <brk id="100" max="12" man="1"/>
    <brk id="150" max="12" man="1"/>
    <brk id="251" max="12" man="1"/>
    <brk id="301" max="12" man="1"/>
    <brk id="351" max="12" man="1"/>
    <brk id="401" max="1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Z48"/>
  <sheetViews>
    <sheetView view="pageBreakPreview" zoomScale="70" zoomScaleSheetLayoutView="70" zoomScalePageLayoutView="0" workbookViewId="0" topLeftCell="CA1">
      <selection activeCell="CN1" sqref="CN1:CZ1"/>
    </sheetView>
  </sheetViews>
  <sheetFormatPr defaultColWidth="9.00390625" defaultRowHeight="15.75" customHeight="1"/>
  <cols>
    <col min="1" max="1" width="11.625" style="71" customWidth="1"/>
    <col min="2" max="5" width="6.875" style="71" customWidth="1"/>
    <col min="6" max="6" width="7.00390625" style="71" customWidth="1"/>
    <col min="7" max="10" width="6.875" style="71" customWidth="1"/>
    <col min="11" max="11" width="6.875" style="77" customWidth="1"/>
    <col min="12" max="13" width="6.875" style="71" customWidth="1"/>
    <col min="14" max="14" width="11.625" style="71" customWidth="1"/>
    <col min="15" max="18" width="6.875" style="71" customWidth="1"/>
    <col min="19" max="19" width="7.00390625" style="71" customWidth="1"/>
    <col min="20" max="23" width="6.875" style="71" customWidth="1"/>
    <col min="24" max="24" width="6.875" style="77" customWidth="1"/>
    <col min="25" max="26" width="6.875" style="71" customWidth="1"/>
    <col min="27" max="27" width="11.625" style="71" customWidth="1"/>
    <col min="28" max="31" width="6.875" style="71" customWidth="1"/>
    <col min="32" max="32" width="7.00390625" style="71" customWidth="1"/>
    <col min="33" max="36" width="6.875" style="71" customWidth="1"/>
    <col min="37" max="37" width="6.875" style="77" customWidth="1"/>
    <col min="38" max="39" width="6.875" style="71" customWidth="1"/>
    <col min="40" max="40" width="11.625" style="71" customWidth="1"/>
    <col min="41" max="44" width="6.875" style="71" customWidth="1"/>
    <col min="45" max="45" width="7.00390625" style="71" customWidth="1"/>
    <col min="46" max="49" width="6.875" style="71" customWidth="1"/>
    <col min="50" max="50" width="6.875" style="77" customWidth="1"/>
    <col min="51" max="52" width="6.875" style="71" customWidth="1"/>
    <col min="53" max="53" width="11.625" style="71" customWidth="1"/>
    <col min="54" max="57" width="6.875" style="71" customWidth="1"/>
    <col min="58" max="58" width="7.00390625" style="71" customWidth="1"/>
    <col min="59" max="62" width="6.875" style="71" customWidth="1"/>
    <col min="63" max="63" width="6.875" style="77" customWidth="1"/>
    <col min="64" max="65" width="6.875" style="71" customWidth="1"/>
    <col min="66" max="66" width="11.625" style="71" customWidth="1"/>
    <col min="67" max="70" width="6.875" style="71" customWidth="1"/>
    <col min="71" max="71" width="7.00390625" style="71" customWidth="1"/>
    <col min="72" max="75" width="6.875" style="71" customWidth="1"/>
    <col min="76" max="76" width="6.875" style="77" customWidth="1"/>
    <col min="77" max="78" width="6.875" style="71" customWidth="1"/>
    <col min="79" max="79" width="11.625" style="71" customWidth="1"/>
    <col min="80" max="83" width="6.875" style="71" customWidth="1"/>
    <col min="84" max="84" width="7.00390625" style="71" customWidth="1"/>
    <col min="85" max="88" width="6.875" style="71" customWidth="1"/>
    <col min="89" max="89" width="6.875" style="77" customWidth="1"/>
    <col min="90" max="91" width="6.875" style="71" customWidth="1"/>
    <col min="92" max="92" width="11.625" style="71" customWidth="1"/>
    <col min="93" max="96" width="6.875" style="71" customWidth="1"/>
    <col min="97" max="97" width="7.00390625" style="71" customWidth="1"/>
    <col min="98" max="101" width="6.875" style="71" customWidth="1"/>
    <col min="102" max="102" width="6.875" style="77" customWidth="1"/>
    <col min="103" max="104" width="6.875" style="71" customWidth="1"/>
    <col min="105" max="105" width="11.625" style="71" customWidth="1"/>
    <col min="106" max="109" width="6.875" style="71" customWidth="1"/>
    <col min="110" max="110" width="7.00390625" style="71" customWidth="1"/>
    <col min="111" max="114" width="6.875" style="71" customWidth="1"/>
    <col min="115" max="115" width="6.875" style="77" customWidth="1"/>
    <col min="116" max="117" width="6.875" style="71" customWidth="1"/>
    <col min="118" max="118" width="11.625" style="71" customWidth="1"/>
    <col min="119" max="122" width="6.875" style="71" customWidth="1"/>
    <col min="123" max="123" width="7.00390625" style="71" customWidth="1"/>
    <col min="124" max="127" width="6.875" style="71" customWidth="1"/>
    <col min="128" max="128" width="6.875" style="77" customWidth="1"/>
    <col min="129" max="130" width="6.875" style="71" customWidth="1"/>
    <col min="131" max="16384" width="9.00390625" style="71" customWidth="1"/>
  </cols>
  <sheetData>
    <row r="1" spans="1:130" s="99" customFormat="1" ht="24" customHeight="1">
      <c r="A1" s="719" t="s">
        <v>737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 t="s">
        <v>738</v>
      </c>
      <c r="O1" s="719"/>
      <c r="P1" s="719"/>
      <c r="Q1" s="719"/>
      <c r="R1" s="719"/>
      <c r="S1" s="719"/>
      <c r="T1" s="719"/>
      <c r="U1" s="719"/>
      <c r="V1" s="719"/>
      <c r="W1" s="719"/>
      <c r="X1" s="719"/>
      <c r="Y1" s="719"/>
      <c r="Z1" s="719"/>
      <c r="AA1" s="719" t="s">
        <v>739</v>
      </c>
      <c r="AB1" s="719"/>
      <c r="AC1" s="719"/>
      <c r="AD1" s="719"/>
      <c r="AE1" s="719"/>
      <c r="AF1" s="719"/>
      <c r="AG1" s="719"/>
      <c r="AH1" s="719"/>
      <c r="AI1" s="719"/>
      <c r="AJ1" s="719"/>
      <c r="AK1" s="719"/>
      <c r="AL1" s="719"/>
      <c r="AM1" s="719"/>
      <c r="AN1" s="719" t="s">
        <v>740</v>
      </c>
      <c r="AO1" s="719"/>
      <c r="AP1" s="719"/>
      <c r="AQ1" s="719"/>
      <c r="AR1" s="719"/>
      <c r="AS1" s="719"/>
      <c r="AT1" s="719"/>
      <c r="AU1" s="719"/>
      <c r="AV1" s="719"/>
      <c r="AW1" s="719"/>
      <c r="AX1" s="719"/>
      <c r="AY1" s="719"/>
      <c r="AZ1" s="719"/>
      <c r="BA1" s="719" t="s">
        <v>741</v>
      </c>
      <c r="BB1" s="719"/>
      <c r="BC1" s="719"/>
      <c r="BD1" s="719"/>
      <c r="BE1" s="719"/>
      <c r="BF1" s="719"/>
      <c r="BG1" s="719"/>
      <c r="BH1" s="719"/>
      <c r="BI1" s="719"/>
      <c r="BJ1" s="719"/>
      <c r="BK1" s="719"/>
      <c r="BL1" s="719"/>
      <c r="BM1" s="719"/>
      <c r="BN1" s="719" t="s">
        <v>742</v>
      </c>
      <c r="BO1" s="719"/>
      <c r="BP1" s="719"/>
      <c r="BQ1" s="719"/>
      <c r="BR1" s="719"/>
      <c r="BS1" s="719"/>
      <c r="BT1" s="719"/>
      <c r="BU1" s="719"/>
      <c r="BV1" s="719"/>
      <c r="BW1" s="719"/>
      <c r="BX1" s="719"/>
      <c r="BY1" s="719"/>
      <c r="BZ1" s="719"/>
      <c r="CA1" s="719" t="s">
        <v>743</v>
      </c>
      <c r="CB1" s="719"/>
      <c r="CC1" s="719"/>
      <c r="CD1" s="719"/>
      <c r="CE1" s="719"/>
      <c r="CF1" s="719"/>
      <c r="CG1" s="719"/>
      <c r="CH1" s="719"/>
      <c r="CI1" s="719"/>
      <c r="CJ1" s="719"/>
      <c r="CK1" s="719"/>
      <c r="CL1" s="719"/>
      <c r="CM1" s="719"/>
      <c r="CN1" s="719" t="s">
        <v>845</v>
      </c>
      <c r="CO1" s="719"/>
      <c r="CP1" s="719"/>
      <c r="CQ1" s="719"/>
      <c r="CR1" s="719"/>
      <c r="CS1" s="719"/>
      <c r="CT1" s="719"/>
      <c r="CU1" s="719"/>
      <c r="CV1" s="719"/>
      <c r="CW1" s="719"/>
      <c r="CX1" s="719"/>
      <c r="CY1" s="719"/>
      <c r="CZ1" s="719"/>
      <c r="DA1" s="719" t="s">
        <v>744</v>
      </c>
      <c r="DB1" s="719"/>
      <c r="DC1" s="719"/>
      <c r="DD1" s="719"/>
      <c r="DE1" s="719"/>
      <c r="DF1" s="719"/>
      <c r="DG1" s="719"/>
      <c r="DH1" s="719"/>
      <c r="DI1" s="719"/>
      <c r="DJ1" s="719"/>
      <c r="DK1" s="719"/>
      <c r="DL1" s="719"/>
      <c r="DM1" s="719"/>
      <c r="DN1" s="719" t="s">
        <v>745</v>
      </c>
      <c r="DO1" s="719"/>
      <c r="DP1" s="719"/>
      <c r="DQ1" s="719"/>
      <c r="DR1" s="719"/>
      <c r="DS1" s="719"/>
      <c r="DT1" s="719"/>
      <c r="DU1" s="719"/>
      <c r="DV1" s="719"/>
      <c r="DW1" s="719"/>
      <c r="DX1" s="719"/>
      <c r="DY1" s="719"/>
      <c r="DZ1" s="719"/>
    </row>
    <row r="2" spans="11:130" s="99" customFormat="1" ht="15.75" customHeight="1" thickBot="1">
      <c r="K2" s="368"/>
      <c r="L2" s="718" t="s">
        <v>746</v>
      </c>
      <c r="M2" s="718"/>
      <c r="N2" s="369"/>
      <c r="O2" s="369"/>
      <c r="P2" s="369"/>
      <c r="Q2" s="369"/>
      <c r="R2" s="369"/>
      <c r="S2" s="370"/>
      <c r="T2" s="370"/>
      <c r="X2" s="371"/>
      <c r="Y2" s="718" t="s">
        <v>746</v>
      </c>
      <c r="Z2" s="718"/>
      <c r="AI2" s="718" t="s">
        <v>746</v>
      </c>
      <c r="AJ2" s="718"/>
      <c r="AK2" s="371"/>
      <c r="AM2" s="371"/>
      <c r="AX2" s="371"/>
      <c r="AY2" s="718" t="s">
        <v>746</v>
      </c>
      <c r="AZ2" s="718"/>
      <c r="BD2" s="718" t="s">
        <v>746</v>
      </c>
      <c r="BE2" s="718"/>
      <c r="BK2" s="371"/>
      <c r="BN2" s="367"/>
      <c r="BS2" s="720"/>
      <c r="BT2" s="720"/>
      <c r="BU2" s="720"/>
      <c r="BV2" s="720"/>
      <c r="BW2" s="720"/>
      <c r="BX2" s="720"/>
      <c r="BY2" s="718" t="s">
        <v>746</v>
      </c>
      <c r="BZ2" s="718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718" t="s">
        <v>746</v>
      </c>
      <c r="CM2" s="718"/>
      <c r="CN2" s="503"/>
      <c r="CO2" s="503"/>
      <c r="CP2" s="503"/>
      <c r="CQ2" s="503"/>
      <c r="CR2" s="503"/>
      <c r="CS2" s="503"/>
      <c r="CT2" s="503"/>
      <c r="CU2" s="503"/>
      <c r="CV2" s="373"/>
      <c r="CW2" s="373"/>
      <c r="CX2" s="373"/>
      <c r="CY2" s="718" t="s">
        <v>746</v>
      </c>
      <c r="CZ2" s="718"/>
      <c r="DA2" s="369"/>
      <c r="DB2" s="369"/>
      <c r="DC2" s="369"/>
      <c r="DD2" s="369"/>
      <c r="DE2" s="374"/>
      <c r="DF2" s="374"/>
      <c r="DG2" s="374"/>
      <c r="DH2" s="374"/>
      <c r="DI2" s="718" t="s">
        <v>746</v>
      </c>
      <c r="DJ2" s="718"/>
      <c r="DK2" s="374"/>
      <c r="DL2" s="374"/>
      <c r="DM2" s="374"/>
      <c r="DN2" s="369"/>
      <c r="DO2" s="369"/>
      <c r="DP2" s="369"/>
      <c r="DQ2" s="369"/>
      <c r="DR2" s="374"/>
      <c r="DS2" s="374"/>
      <c r="DT2" s="374"/>
      <c r="DU2" s="374"/>
      <c r="DV2" s="718" t="s">
        <v>746</v>
      </c>
      <c r="DW2" s="718"/>
      <c r="DX2" s="374"/>
      <c r="DY2" s="374"/>
      <c r="DZ2" s="374"/>
    </row>
    <row r="3" spans="1:129" s="384" customFormat="1" ht="15.75" customHeight="1">
      <c r="A3" s="375" t="s">
        <v>541</v>
      </c>
      <c r="B3" s="675" t="s">
        <v>542</v>
      </c>
      <c r="C3" s="657" t="s">
        <v>747</v>
      </c>
      <c r="D3" s="657" t="s">
        <v>544</v>
      </c>
      <c r="E3" s="657" t="s">
        <v>545</v>
      </c>
      <c r="F3" s="657" t="s">
        <v>748</v>
      </c>
      <c r="G3" s="657" t="s">
        <v>547</v>
      </c>
      <c r="H3" s="657" t="s">
        <v>548</v>
      </c>
      <c r="I3" s="657" t="s">
        <v>749</v>
      </c>
      <c r="J3" s="657" t="s">
        <v>550</v>
      </c>
      <c r="K3" s="657" t="s">
        <v>551</v>
      </c>
      <c r="L3" s="657" t="s">
        <v>552</v>
      </c>
      <c r="M3" s="673" t="s">
        <v>750</v>
      </c>
      <c r="N3" s="375" t="s">
        <v>541</v>
      </c>
      <c r="O3" s="680" t="s">
        <v>751</v>
      </c>
      <c r="P3" s="682" t="s">
        <v>752</v>
      </c>
      <c r="Q3" s="682" t="s">
        <v>575</v>
      </c>
      <c r="R3" s="682"/>
      <c r="S3" s="682"/>
      <c r="T3" s="684" t="s">
        <v>753</v>
      </c>
      <c r="U3" s="682" t="s">
        <v>754</v>
      </c>
      <c r="V3" s="682"/>
      <c r="W3" s="682"/>
      <c r="X3" s="682"/>
      <c r="Y3" s="682"/>
      <c r="Z3" s="659"/>
      <c r="AA3" s="375" t="s">
        <v>541</v>
      </c>
      <c r="AB3" s="714" t="s">
        <v>601</v>
      </c>
      <c r="AC3" s="684"/>
      <c r="AD3" s="684"/>
      <c r="AE3" s="684"/>
      <c r="AF3" s="684"/>
      <c r="AG3" s="684"/>
      <c r="AH3" s="684" t="s">
        <v>755</v>
      </c>
      <c r="AI3" s="684"/>
      <c r="AJ3" s="712" t="s">
        <v>603</v>
      </c>
      <c r="AK3" s="66"/>
      <c r="AL3" s="376"/>
      <c r="AM3" s="377"/>
      <c r="AN3" s="375" t="s">
        <v>541</v>
      </c>
      <c r="AO3" s="714" t="s">
        <v>756</v>
      </c>
      <c r="AP3" s="684"/>
      <c r="AQ3" s="684"/>
      <c r="AR3" s="684" t="s">
        <v>757</v>
      </c>
      <c r="AS3" s="684"/>
      <c r="AT3" s="684"/>
      <c r="AU3" s="684"/>
      <c r="AV3" s="684"/>
      <c r="AW3" s="684"/>
      <c r="AX3" s="684"/>
      <c r="AY3" s="684" t="s">
        <v>620</v>
      </c>
      <c r="AZ3" s="685"/>
      <c r="BA3" s="375" t="s">
        <v>541</v>
      </c>
      <c r="BB3" s="715" t="s">
        <v>758</v>
      </c>
      <c r="BC3" s="716"/>
      <c r="BD3" s="708" t="s">
        <v>630</v>
      </c>
      <c r="BE3" s="710" t="s">
        <v>631</v>
      </c>
      <c r="BF3" s="378"/>
      <c r="BG3" s="378"/>
      <c r="BH3" s="378"/>
      <c r="BI3" s="379"/>
      <c r="BJ3" s="380"/>
      <c r="BK3" s="381"/>
      <c r="BL3" s="376"/>
      <c r="BM3" s="376"/>
      <c r="BN3" s="375" t="s">
        <v>541</v>
      </c>
      <c r="BO3" s="675" t="s">
        <v>759</v>
      </c>
      <c r="BP3" s="657" t="s">
        <v>760</v>
      </c>
      <c r="BQ3" s="657" t="s">
        <v>761</v>
      </c>
      <c r="BR3" s="657" t="s">
        <v>762</v>
      </c>
      <c r="BS3" s="657" t="s">
        <v>763</v>
      </c>
      <c r="BT3" s="657" t="s">
        <v>764</v>
      </c>
      <c r="BU3" s="657" t="s">
        <v>765</v>
      </c>
      <c r="BV3" s="657" t="s">
        <v>766</v>
      </c>
      <c r="BW3" s="657" t="s">
        <v>767</v>
      </c>
      <c r="BX3" s="657" t="s">
        <v>768</v>
      </c>
      <c r="BY3" s="657" t="s">
        <v>769</v>
      </c>
      <c r="BZ3" s="673" t="s">
        <v>770</v>
      </c>
      <c r="CA3" s="375" t="s">
        <v>541</v>
      </c>
      <c r="CB3" s="680" t="s">
        <v>672</v>
      </c>
      <c r="CC3" s="684" t="s">
        <v>771</v>
      </c>
      <c r="CD3" s="684"/>
      <c r="CE3" s="705" t="s">
        <v>674</v>
      </c>
      <c r="CF3" s="704" t="s">
        <v>675</v>
      </c>
      <c r="CG3" s="684" t="s">
        <v>676</v>
      </c>
      <c r="CH3" s="684"/>
      <c r="CI3" s="684" t="s">
        <v>677</v>
      </c>
      <c r="CJ3" s="684"/>
      <c r="CK3" s="684"/>
      <c r="CL3" s="382" t="s">
        <v>678</v>
      </c>
      <c r="CM3" s="659" t="s">
        <v>679</v>
      </c>
      <c r="CN3" s="375" t="s">
        <v>541</v>
      </c>
      <c r="CO3" s="675" t="s">
        <v>699</v>
      </c>
      <c r="CP3" s="657" t="s">
        <v>700</v>
      </c>
      <c r="CQ3" s="657" t="s">
        <v>701</v>
      </c>
      <c r="CR3" s="686" t="s">
        <v>702</v>
      </c>
      <c r="CS3" s="684" t="s">
        <v>772</v>
      </c>
      <c r="CT3" s="684"/>
      <c r="CU3" s="684"/>
      <c r="CV3" s="659" t="s">
        <v>773</v>
      </c>
      <c r="CW3" s="704"/>
      <c r="CX3" s="684" t="s">
        <v>774</v>
      </c>
      <c r="CY3" s="684"/>
      <c r="CZ3" s="684"/>
      <c r="DA3" s="375" t="s">
        <v>541</v>
      </c>
      <c r="DB3" s="675" t="s">
        <v>710</v>
      </c>
      <c r="DC3" s="657" t="s">
        <v>711</v>
      </c>
      <c r="DD3" s="657" t="s">
        <v>712</v>
      </c>
      <c r="DE3" s="657" t="s">
        <v>713</v>
      </c>
      <c r="DF3" s="657" t="s">
        <v>714</v>
      </c>
      <c r="DG3" s="657" t="s">
        <v>715</v>
      </c>
      <c r="DH3" s="657" t="s">
        <v>716</v>
      </c>
      <c r="DI3" s="657" t="s">
        <v>717</v>
      </c>
      <c r="DJ3" s="671" t="s">
        <v>718</v>
      </c>
      <c r="DK3" s="663"/>
      <c r="DL3" s="100"/>
      <c r="DM3" s="100"/>
      <c r="DN3" s="375" t="s">
        <v>541</v>
      </c>
      <c r="DO3" s="383" t="s">
        <v>775</v>
      </c>
      <c r="DP3" s="657" t="s">
        <v>776</v>
      </c>
      <c r="DQ3" s="667" t="s">
        <v>777</v>
      </c>
      <c r="DR3" s="702" t="s">
        <v>729</v>
      </c>
      <c r="DS3" s="686" t="s">
        <v>730</v>
      </c>
      <c r="DT3" s="686" t="s">
        <v>731</v>
      </c>
      <c r="DU3" s="686" t="s">
        <v>732</v>
      </c>
      <c r="DV3" s="686" t="s">
        <v>733</v>
      </c>
      <c r="DW3" s="671" t="s">
        <v>778</v>
      </c>
      <c r="DY3" s="385"/>
    </row>
    <row r="4" spans="1:129" s="384" customFormat="1" ht="15.75" customHeight="1">
      <c r="A4" s="386" t="s">
        <v>554</v>
      </c>
      <c r="B4" s="701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98"/>
      <c r="N4" s="386" t="s">
        <v>554</v>
      </c>
      <c r="O4" s="681"/>
      <c r="P4" s="683"/>
      <c r="Q4" s="387" t="s">
        <v>578</v>
      </c>
      <c r="R4" s="387" t="s">
        <v>779</v>
      </c>
      <c r="S4" s="387" t="s">
        <v>780</v>
      </c>
      <c r="T4" s="717"/>
      <c r="U4" s="387" t="s">
        <v>781</v>
      </c>
      <c r="V4" s="387" t="s">
        <v>782</v>
      </c>
      <c r="W4" s="387" t="s">
        <v>783</v>
      </c>
      <c r="X4" s="387" t="s">
        <v>584</v>
      </c>
      <c r="Y4" s="388" t="s">
        <v>784</v>
      </c>
      <c r="Z4" s="389" t="s">
        <v>785</v>
      </c>
      <c r="AA4" s="386" t="s">
        <v>554</v>
      </c>
      <c r="AB4" s="390" t="s">
        <v>781</v>
      </c>
      <c r="AC4" s="388" t="s">
        <v>782</v>
      </c>
      <c r="AD4" s="388" t="s">
        <v>604</v>
      </c>
      <c r="AE4" s="388" t="s">
        <v>605</v>
      </c>
      <c r="AF4" s="388" t="s">
        <v>606</v>
      </c>
      <c r="AG4" s="388" t="s">
        <v>607</v>
      </c>
      <c r="AH4" s="388" t="s">
        <v>781</v>
      </c>
      <c r="AI4" s="388" t="s">
        <v>608</v>
      </c>
      <c r="AJ4" s="713"/>
      <c r="AK4" s="66"/>
      <c r="AL4" s="376"/>
      <c r="AM4" s="377"/>
      <c r="AN4" s="386" t="s">
        <v>554</v>
      </c>
      <c r="AO4" s="390" t="s">
        <v>785</v>
      </c>
      <c r="AP4" s="388" t="s">
        <v>786</v>
      </c>
      <c r="AQ4" s="388" t="s">
        <v>787</v>
      </c>
      <c r="AR4" s="388" t="s">
        <v>781</v>
      </c>
      <c r="AS4" s="388" t="s">
        <v>782</v>
      </c>
      <c r="AT4" s="388" t="s">
        <v>788</v>
      </c>
      <c r="AU4" s="388" t="s">
        <v>789</v>
      </c>
      <c r="AV4" s="388" t="s">
        <v>784</v>
      </c>
      <c r="AW4" s="388" t="s">
        <v>785</v>
      </c>
      <c r="AX4" s="388" t="s">
        <v>786</v>
      </c>
      <c r="AY4" s="388" t="s">
        <v>781</v>
      </c>
      <c r="AZ4" s="389" t="s">
        <v>782</v>
      </c>
      <c r="BA4" s="386" t="s">
        <v>554</v>
      </c>
      <c r="BB4" s="388" t="s">
        <v>635</v>
      </c>
      <c r="BC4" s="388" t="s">
        <v>636</v>
      </c>
      <c r="BD4" s="709"/>
      <c r="BE4" s="711"/>
      <c r="BF4" s="391"/>
      <c r="BG4" s="391"/>
      <c r="BH4" s="391"/>
      <c r="BI4" s="378"/>
      <c r="BJ4" s="380"/>
      <c r="BK4" s="381"/>
      <c r="BL4" s="376"/>
      <c r="BM4" s="376"/>
      <c r="BN4" s="386" t="s">
        <v>554</v>
      </c>
      <c r="BO4" s="676"/>
      <c r="BP4" s="665"/>
      <c r="BQ4" s="665"/>
      <c r="BR4" s="665"/>
      <c r="BS4" s="665"/>
      <c r="BT4" s="665"/>
      <c r="BU4" s="665"/>
      <c r="BV4" s="665"/>
      <c r="BW4" s="665"/>
      <c r="BX4" s="665"/>
      <c r="BY4" s="665"/>
      <c r="BZ4" s="698"/>
      <c r="CA4" s="386" t="s">
        <v>554</v>
      </c>
      <c r="CB4" s="681"/>
      <c r="CC4" s="388" t="s">
        <v>781</v>
      </c>
      <c r="CD4" s="388" t="s">
        <v>595</v>
      </c>
      <c r="CE4" s="706"/>
      <c r="CF4" s="707"/>
      <c r="CG4" s="392" t="s">
        <v>680</v>
      </c>
      <c r="CH4" s="388" t="s">
        <v>681</v>
      </c>
      <c r="CI4" s="392" t="s">
        <v>680</v>
      </c>
      <c r="CJ4" s="388" t="s">
        <v>682</v>
      </c>
      <c r="CK4" s="388" t="s">
        <v>683</v>
      </c>
      <c r="CL4" s="392" t="s">
        <v>680</v>
      </c>
      <c r="CM4" s="697"/>
      <c r="CN4" s="386" t="s">
        <v>554</v>
      </c>
      <c r="CO4" s="676"/>
      <c r="CP4" s="665"/>
      <c r="CQ4" s="665"/>
      <c r="CR4" s="687"/>
      <c r="CS4" s="392" t="s">
        <v>680</v>
      </c>
      <c r="CT4" s="388" t="s">
        <v>682</v>
      </c>
      <c r="CU4" s="388" t="s">
        <v>683</v>
      </c>
      <c r="CV4" s="392" t="s">
        <v>680</v>
      </c>
      <c r="CW4" s="388" t="s">
        <v>682</v>
      </c>
      <c r="CX4" s="392" t="s">
        <v>680</v>
      </c>
      <c r="CY4" s="388" t="s">
        <v>682</v>
      </c>
      <c r="CZ4" s="389" t="s">
        <v>683</v>
      </c>
      <c r="DA4" s="386" t="s">
        <v>554</v>
      </c>
      <c r="DB4" s="676"/>
      <c r="DC4" s="665"/>
      <c r="DD4" s="665"/>
      <c r="DE4" s="665"/>
      <c r="DF4" s="665"/>
      <c r="DG4" s="665"/>
      <c r="DH4" s="665"/>
      <c r="DI4" s="665"/>
      <c r="DJ4" s="672"/>
      <c r="DK4" s="664"/>
      <c r="DL4" s="100"/>
      <c r="DM4" s="100"/>
      <c r="DN4" s="386" t="s">
        <v>554</v>
      </c>
      <c r="DO4" s="390" t="s">
        <v>790</v>
      </c>
      <c r="DP4" s="665"/>
      <c r="DQ4" s="668"/>
      <c r="DR4" s="703"/>
      <c r="DS4" s="699"/>
      <c r="DT4" s="699"/>
      <c r="DU4" s="699"/>
      <c r="DV4" s="699"/>
      <c r="DW4" s="700"/>
      <c r="DY4" s="385"/>
    </row>
    <row r="5" spans="1:129" s="471" customFormat="1" ht="18.75" customHeight="1">
      <c r="A5" s="456" t="s">
        <v>838</v>
      </c>
      <c r="B5" s="457">
        <v>79</v>
      </c>
      <c r="C5" s="458">
        <v>93</v>
      </c>
      <c r="D5" s="458">
        <v>11</v>
      </c>
      <c r="E5" s="458">
        <v>73</v>
      </c>
      <c r="F5" s="458">
        <v>126</v>
      </c>
      <c r="G5" s="458">
        <v>23</v>
      </c>
      <c r="H5" s="458">
        <v>122</v>
      </c>
      <c r="I5" s="458">
        <v>70</v>
      </c>
      <c r="J5" s="459">
        <v>114</v>
      </c>
      <c r="K5" s="459">
        <v>28</v>
      </c>
      <c r="L5" s="458">
        <v>6</v>
      </c>
      <c r="M5" s="458">
        <v>16</v>
      </c>
      <c r="N5" s="456" t="s">
        <v>838</v>
      </c>
      <c r="O5" s="457">
        <v>7</v>
      </c>
      <c r="P5" s="460">
        <v>80</v>
      </c>
      <c r="Q5" s="461">
        <v>0</v>
      </c>
      <c r="R5" s="461">
        <v>48</v>
      </c>
      <c r="S5" s="461">
        <v>45</v>
      </c>
      <c r="T5" s="461">
        <v>22</v>
      </c>
      <c r="U5" s="461">
        <v>31</v>
      </c>
      <c r="V5" s="461">
        <v>11</v>
      </c>
      <c r="W5" s="461">
        <v>89</v>
      </c>
      <c r="X5" s="461">
        <v>25</v>
      </c>
      <c r="Y5" s="461">
        <v>63</v>
      </c>
      <c r="Z5" s="461">
        <v>136</v>
      </c>
      <c r="AA5" s="456" t="s">
        <v>838</v>
      </c>
      <c r="AB5" s="461">
        <v>19</v>
      </c>
      <c r="AC5" s="461">
        <v>69</v>
      </c>
      <c r="AD5" s="461">
        <v>2</v>
      </c>
      <c r="AE5" s="461">
        <v>5</v>
      </c>
      <c r="AF5" s="461">
        <v>9</v>
      </c>
      <c r="AG5" s="461">
        <v>7</v>
      </c>
      <c r="AH5" s="461">
        <v>18</v>
      </c>
      <c r="AI5" s="461">
        <v>0</v>
      </c>
      <c r="AJ5" s="462">
        <f aca="true" t="shared" si="0" ref="AJ5:AJ24">SUM(B5:M5,B28:M28,O5:Z5,O28:Z28,AB5:AI5)</f>
        <v>4815</v>
      </c>
      <c r="AK5" s="463"/>
      <c r="AL5" s="464"/>
      <c r="AM5" s="465"/>
      <c r="AN5" s="456" t="s">
        <v>838</v>
      </c>
      <c r="AO5" s="461">
        <v>16</v>
      </c>
      <c r="AP5" s="461">
        <v>28</v>
      </c>
      <c r="AQ5" s="461">
        <v>16</v>
      </c>
      <c r="AR5" s="461">
        <v>0</v>
      </c>
      <c r="AS5" s="461">
        <v>75</v>
      </c>
      <c r="AT5" s="461">
        <v>106</v>
      </c>
      <c r="AU5" s="461">
        <v>14</v>
      </c>
      <c r="AV5" s="461">
        <v>3</v>
      </c>
      <c r="AW5" s="461">
        <v>27</v>
      </c>
      <c r="AX5" s="461">
        <v>48</v>
      </c>
      <c r="AY5" s="461">
        <v>71</v>
      </c>
      <c r="AZ5" s="461">
        <v>121</v>
      </c>
      <c r="BA5" s="456" t="s">
        <v>838</v>
      </c>
      <c r="BB5" s="461">
        <v>4</v>
      </c>
      <c r="BC5" s="461">
        <v>1</v>
      </c>
      <c r="BD5" s="466">
        <v>0</v>
      </c>
      <c r="BE5" s="462">
        <f aca="true" t="shared" si="1" ref="BE5:BE24">SUM(AB28:AM28,AO5:AZ5,AO28:AZ28,BB5:BD5)</f>
        <v>1586</v>
      </c>
      <c r="BF5" s="461"/>
      <c r="BG5" s="461"/>
      <c r="BH5" s="461"/>
      <c r="BI5" s="466"/>
      <c r="BJ5" s="467"/>
      <c r="BK5" s="464"/>
      <c r="BL5" s="464"/>
      <c r="BM5" s="464"/>
      <c r="BN5" s="456" t="s">
        <v>838</v>
      </c>
      <c r="BO5" s="461">
        <v>57</v>
      </c>
      <c r="BP5" s="461">
        <v>27</v>
      </c>
      <c r="BQ5" s="461">
        <v>146</v>
      </c>
      <c r="BR5" s="461">
        <v>173</v>
      </c>
      <c r="BS5" s="461">
        <v>43</v>
      </c>
      <c r="BT5" s="461">
        <v>1</v>
      </c>
      <c r="BU5" s="461">
        <v>4</v>
      </c>
      <c r="BV5" s="461">
        <v>52</v>
      </c>
      <c r="BW5" s="461">
        <v>66</v>
      </c>
      <c r="BX5" s="461">
        <v>72</v>
      </c>
      <c r="BY5" s="461">
        <v>48</v>
      </c>
      <c r="BZ5" s="461">
        <v>176</v>
      </c>
      <c r="CA5" s="456" t="s">
        <v>838</v>
      </c>
      <c r="CB5" s="461">
        <v>0</v>
      </c>
      <c r="CC5" s="461">
        <v>0</v>
      </c>
      <c r="CD5" s="461">
        <v>0</v>
      </c>
      <c r="CE5" s="468">
        <f aca="true" t="shared" si="2" ref="CE5:CE24">SUM(BO5:BZ5,BO28:BZ28,CB5:CD5)</f>
        <v>1281</v>
      </c>
      <c r="CF5" s="461">
        <v>0</v>
      </c>
      <c r="CG5" s="461">
        <v>33</v>
      </c>
      <c r="CH5" s="461">
        <v>27</v>
      </c>
      <c r="CI5" s="461">
        <v>33</v>
      </c>
      <c r="CJ5" s="461">
        <v>21</v>
      </c>
      <c r="CK5" s="461">
        <v>26</v>
      </c>
      <c r="CL5" s="461">
        <v>48</v>
      </c>
      <c r="CM5" s="461">
        <v>43</v>
      </c>
      <c r="CN5" s="456" t="s">
        <v>838</v>
      </c>
      <c r="CO5" s="461">
        <v>53</v>
      </c>
      <c r="CP5" s="461">
        <v>42</v>
      </c>
      <c r="CQ5" s="461">
        <v>58</v>
      </c>
      <c r="CR5" s="461">
        <v>64</v>
      </c>
      <c r="CS5" s="461">
        <v>9</v>
      </c>
      <c r="CT5" s="461">
        <v>30</v>
      </c>
      <c r="CU5" s="461">
        <v>11</v>
      </c>
      <c r="CV5" s="461">
        <v>18</v>
      </c>
      <c r="CW5" s="461">
        <v>10</v>
      </c>
      <c r="CX5" s="461">
        <v>6</v>
      </c>
      <c r="CY5" s="461">
        <v>17</v>
      </c>
      <c r="CZ5" s="461">
        <v>41</v>
      </c>
      <c r="DA5" s="456" t="s">
        <v>842</v>
      </c>
      <c r="DB5" s="461">
        <v>5</v>
      </c>
      <c r="DC5" s="461">
        <v>2</v>
      </c>
      <c r="DD5" s="461">
        <v>6</v>
      </c>
      <c r="DE5" s="461">
        <v>15</v>
      </c>
      <c r="DF5" s="461">
        <v>9</v>
      </c>
      <c r="DG5" s="461">
        <v>12</v>
      </c>
      <c r="DH5" s="461">
        <v>6</v>
      </c>
      <c r="DI5" s="461">
        <v>18</v>
      </c>
      <c r="DJ5" s="462">
        <f aca="true" t="shared" si="3" ref="DJ5:DJ24">SUM(DB5:DI5)</f>
        <v>73</v>
      </c>
      <c r="DK5" s="461"/>
      <c r="DL5" s="469"/>
      <c r="DM5" s="469"/>
      <c r="DN5" s="456" t="s">
        <v>838</v>
      </c>
      <c r="DO5" s="461">
        <v>4</v>
      </c>
      <c r="DP5" s="461">
        <v>0</v>
      </c>
      <c r="DQ5" s="470">
        <f aca="true" t="shared" si="4" ref="DQ5:DQ24">SUM(DB28:DM28,DO5:DP5)</f>
        <v>178</v>
      </c>
      <c r="DR5" s="461">
        <v>6</v>
      </c>
      <c r="DS5" s="461">
        <v>125</v>
      </c>
      <c r="DT5" s="461">
        <v>42</v>
      </c>
      <c r="DU5" s="461">
        <v>5</v>
      </c>
      <c r="DV5" s="461">
        <v>53</v>
      </c>
      <c r="DW5" s="462">
        <f>SUM(DR5:DV5)</f>
        <v>231</v>
      </c>
      <c r="DY5" s="472"/>
    </row>
    <row r="6" spans="1:129" s="471" customFormat="1" ht="18.75" customHeight="1">
      <c r="A6" s="456" t="s">
        <v>839</v>
      </c>
      <c r="B6" s="473">
        <v>75</v>
      </c>
      <c r="C6" s="474">
        <v>103</v>
      </c>
      <c r="D6" s="474">
        <v>10</v>
      </c>
      <c r="E6" s="474">
        <v>52</v>
      </c>
      <c r="F6" s="474">
        <v>122</v>
      </c>
      <c r="G6" s="474">
        <v>17</v>
      </c>
      <c r="H6" s="474">
        <v>127</v>
      </c>
      <c r="I6" s="474">
        <v>26</v>
      </c>
      <c r="J6" s="475">
        <v>107</v>
      </c>
      <c r="K6" s="475">
        <v>20</v>
      </c>
      <c r="L6" s="474">
        <v>25</v>
      </c>
      <c r="M6" s="474">
        <v>16</v>
      </c>
      <c r="N6" s="456" t="s">
        <v>840</v>
      </c>
      <c r="O6" s="473">
        <v>15</v>
      </c>
      <c r="P6" s="461">
        <v>73</v>
      </c>
      <c r="Q6" s="461">
        <v>0</v>
      </c>
      <c r="R6" s="461">
        <v>45</v>
      </c>
      <c r="S6" s="461">
        <v>19</v>
      </c>
      <c r="T6" s="461">
        <v>6</v>
      </c>
      <c r="U6" s="461">
        <v>49</v>
      </c>
      <c r="V6" s="461">
        <v>16</v>
      </c>
      <c r="W6" s="461">
        <v>93</v>
      </c>
      <c r="X6" s="461">
        <v>27</v>
      </c>
      <c r="Y6" s="461">
        <v>40</v>
      </c>
      <c r="Z6" s="461">
        <v>99</v>
      </c>
      <c r="AA6" s="456" t="s">
        <v>840</v>
      </c>
      <c r="AB6" s="461">
        <v>11</v>
      </c>
      <c r="AC6" s="461">
        <v>49</v>
      </c>
      <c r="AD6" s="461">
        <v>6</v>
      </c>
      <c r="AE6" s="461">
        <v>12</v>
      </c>
      <c r="AF6" s="461">
        <v>13</v>
      </c>
      <c r="AG6" s="461">
        <v>5</v>
      </c>
      <c r="AH6" s="461">
        <v>3</v>
      </c>
      <c r="AI6" s="461">
        <v>0</v>
      </c>
      <c r="AJ6" s="476">
        <f t="shared" si="0"/>
        <v>4393</v>
      </c>
      <c r="AK6" s="463"/>
      <c r="AL6" s="464"/>
      <c r="AM6" s="465"/>
      <c r="AN6" s="456" t="s">
        <v>841</v>
      </c>
      <c r="AO6" s="461">
        <v>24</v>
      </c>
      <c r="AP6" s="461">
        <v>36</v>
      </c>
      <c r="AQ6" s="461">
        <v>48</v>
      </c>
      <c r="AR6" s="461">
        <v>0</v>
      </c>
      <c r="AS6" s="461">
        <v>58</v>
      </c>
      <c r="AT6" s="461">
        <v>83</v>
      </c>
      <c r="AU6" s="461">
        <v>36</v>
      </c>
      <c r="AV6" s="461">
        <v>16</v>
      </c>
      <c r="AW6" s="461">
        <v>15</v>
      </c>
      <c r="AX6" s="461">
        <v>40</v>
      </c>
      <c r="AY6" s="461">
        <v>37</v>
      </c>
      <c r="AZ6" s="461">
        <v>31</v>
      </c>
      <c r="BA6" s="456" t="s">
        <v>841</v>
      </c>
      <c r="BB6" s="461">
        <v>8</v>
      </c>
      <c r="BC6" s="461">
        <v>0</v>
      </c>
      <c r="BD6" s="466">
        <v>0</v>
      </c>
      <c r="BE6" s="476">
        <f t="shared" si="1"/>
        <v>1456</v>
      </c>
      <c r="BF6" s="461"/>
      <c r="BG6" s="461"/>
      <c r="BH6" s="461"/>
      <c r="BI6" s="466"/>
      <c r="BJ6" s="467"/>
      <c r="BK6" s="464"/>
      <c r="BL6" s="464"/>
      <c r="BM6" s="464"/>
      <c r="BN6" s="456" t="s">
        <v>841</v>
      </c>
      <c r="BO6" s="461">
        <v>54</v>
      </c>
      <c r="BP6" s="461">
        <v>88</v>
      </c>
      <c r="BQ6" s="461">
        <v>165</v>
      </c>
      <c r="BR6" s="461">
        <v>227</v>
      </c>
      <c r="BS6" s="461">
        <v>54</v>
      </c>
      <c r="BT6" s="461">
        <v>7</v>
      </c>
      <c r="BU6" s="461">
        <v>4</v>
      </c>
      <c r="BV6" s="461">
        <v>102</v>
      </c>
      <c r="BW6" s="461">
        <v>88</v>
      </c>
      <c r="BX6" s="461">
        <v>82</v>
      </c>
      <c r="BY6" s="461">
        <v>55</v>
      </c>
      <c r="BZ6" s="461">
        <v>105</v>
      </c>
      <c r="CA6" s="456" t="s">
        <v>841</v>
      </c>
      <c r="CB6" s="461">
        <v>0</v>
      </c>
      <c r="CC6" s="461">
        <v>0</v>
      </c>
      <c r="CD6" s="461">
        <v>0</v>
      </c>
      <c r="CE6" s="468">
        <f t="shared" si="2"/>
        <v>1482</v>
      </c>
      <c r="CF6" s="461">
        <v>0</v>
      </c>
      <c r="CG6" s="461">
        <v>26</v>
      </c>
      <c r="CH6" s="461">
        <v>20</v>
      </c>
      <c r="CI6" s="461">
        <v>35</v>
      </c>
      <c r="CJ6" s="461">
        <v>28</v>
      </c>
      <c r="CK6" s="461">
        <v>35</v>
      </c>
      <c r="CL6" s="461">
        <v>71</v>
      </c>
      <c r="CM6" s="461">
        <v>47</v>
      </c>
      <c r="CN6" s="456" t="s">
        <v>841</v>
      </c>
      <c r="CO6" s="461">
        <v>69</v>
      </c>
      <c r="CP6" s="461">
        <v>63</v>
      </c>
      <c r="CQ6" s="461">
        <v>60</v>
      </c>
      <c r="CR6" s="461">
        <v>50</v>
      </c>
      <c r="CS6" s="461">
        <v>12</v>
      </c>
      <c r="CT6" s="461">
        <v>26</v>
      </c>
      <c r="CU6" s="461">
        <v>20</v>
      </c>
      <c r="CV6" s="461">
        <v>20</v>
      </c>
      <c r="CW6" s="461">
        <v>13</v>
      </c>
      <c r="CX6" s="461">
        <v>5</v>
      </c>
      <c r="CY6" s="461">
        <v>22</v>
      </c>
      <c r="CZ6" s="461">
        <v>48</v>
      </c>
      <c r="DA6" s="456" t="s">
        <v>843</v>
      </c>
      <c r="DB6" s="461">
        <v>7</v>
      </c>
      <c r="DC6" s="461">
        <v>1</v>
      </c>
      <c r="DD6" s="461">
        <v>8</v>
      </c>
      <c r="DE6" s="461">
        <v>19</v>
      </c>
      <c r="DF6" s="461">
        <v>6</v>
      </c>
      <c r="DG6" s="461">
        <v>15</v>
      </c>
      <c r="DH6" s="461">
        <v>12</v>
      </c>
      <c r="DI6" s="461">
        <v>15</v>
      </c>
      <c r="DJ6" s="476">
        <f t="shared" si="3"/>
        <v>83</v>
      </c>
      <c r="DK6" s="461"/>
      <c r="DL6" s="469"/>
      <c r="DM6" s="469"/>
      <c r="DN6" s="456" t="s">
        <v>841</v>
      </c>
      <c r="DO6" s="461">
        <v>4</v>
      </c>
      <c r="DP6" s="461">
        <v>0</v>
      </c>
      <c r="DQ6" s="477">
        <f t="shared" si="4"/>
        <v>182</v>
      </c>
      <c r="DR6" s="461">
        <v>8</v>
      </c>
      <c r="DS6" s="461">
        <v>166</v>
      </c>
      <c r="DT6" s="461">
        <v>54</v>
      </c>
      <c r="DU6" s="461">
        <v>9</v>
      </c>
      <c r="DV6" s="461">
        <v>103</v>
      </c>
      <c r="DW6" s="476">
        <f aca="true" t="shared" si="5" ref="DW6:DW24">SUM(DR6:DV6)</f>
        <v>340</v>
      </c>
      <c r="DY6" s="472"/>
    </row>
    <row r="7" spans="1:129" s="471" customFormat="1" ht="18.75" customHeight="1">
      <c r="A7" s="456" t="s">
        <v>512</v>
      </c>
      <c r="B7" s="473">
        <v>108</v>
      </c>
      <c r="C7" s="474">
        <v>68</v>
      </c>
      <c r="D7" s="474">
        <v>8</v>
      </c>
      <c r="E7" s="474">
        <v>64</v>
      </c>
      <c r="F7" s="474">
        <v>130</v>
      </c>
      <c r="G7" s="474">
        <v>17</v>
      </c>
      <c r="H7" s="474">
        <v>103</v>
      </c>
      <c r="I7" s="474">
        <v>38</v>
      </c>
      <c r="J7" s="474">
        <v>86</v>
      </c>
      <c r="K7" s="474">
        <v>19</v>
      </c>
      <c r="L7" s="474">
        <v>28</v>
      </c>
      <c r="M7" s="474">
        <v>20</v>
      </c>
      <c r="N7" s="456" t="s">
        <v>512</v>
      </c>
      <c r="O7" s="473">
        <v>22</v>
      </c>
      <c r="P7" s="461">
        <v>72</v>
      </c>
      <c r="Q7" s="461">
        <v>0</v>
      </c>
      <c r="R7" s="461">
        <v>21</v>
      </c>
      <c r="S7" s="461">
        <v>3</v>
      </c>
      <c r="T7" s="461">
        <v>9</v>
      </c>
      <c r="U7" s="461">
        <v>45</v>
      </c>
      <c r="V7" s="461">
        <v>21</v>
      </c>
      <c r="W7" s="461">
        <v>112</v>
      </c>
      <c r="X7" s="461">
        <v>28</v>
      </c>
      <c r="Y7" s="461">
        <v>34</v>
      </c>
      <c r="Z7" s="461">
        <v>138</v>
      </c>
      <c r="AA7" s="456" t="s">
        <v>512</v>
      </c>
      <c r="AB7" s="461">
        <v>7</v>
      </c>
      <c r="AC7" s="461">
        <v>37</v>
      </c>
      <c r="AD7" s="461">
        <v>5</v>
      </c>
      <c r="AE7" s="461">
        <v>9</v>
      </c>
      <c r="AF7" s="461">
        <v>25</v>
      </c>
      <c r="AG7" s="461">
        <v>1</v>
      </c>
      <c r="AH7" s="461">
        <v>0</v>
      </c>
      <c r="AI7" s="461">
        <v>0</v>
      </c>
      <c r="AJ7" s="476">
        <f t="shared" si="0"/>
        <v>4021</v>
      </c>
      <c r="AK7" s="463"/>
      <c r="AL7" s="464"/>
      <c r="AM7" s="465"/>
      <c r="AN7" s="456" t="s">
        <v>512</v>
      </c>
      <c r="AO7" s="461">
        <v>25</v>
      </c>
      <c r="AP7" s="461">
        <v>43</v>
      </c>
      <c r="AQ7" s="461">
        <v>112</v>
      </c>
      <c r="AR7" s="461">
        <v>0</v>
      </c>
      <c r="AS7" s="461">
        <v>55</v>
      </c>
      <c r="AT7" s="461">
        <v>62</v>
      </c>
      <c r="AU7" s="461">
        <v>55</v>
      </c>
      <c r="AV7" s="461">
        <v>25</v>
      </c>
      <c r="AW7" s="461">
        <v>15</v>
      </c>
      <c r="AX7" s="461">
        <v>22</v>
      </c>
      <c r="AY7" s="461">
        <v>25</v>
      </c>
      <c r="AZ7" s="461">
        <v>22</v>
      </c>
      <c r="BA7" s="456" t="s">
        <v>512</v>
      </c>
      <c r="BB7" s="461">
        <v>12</v>
      </c>
      <c r="BC7" s="461">
        <v>0</v>
      </c>
      <c r="BD7" s="466">
        <v>0</v>
      </c>
      <c r="BE7" s="476">
        <f t="shared" si="1"/>
        <v>1420</v>
      </c>
      <c r="BF7" s="461"/>
      <c r="BG7" s="461"/>
      <c r="BH7" s="461"/>
      <c r="BI7" s="466"/>
      <c r="BJ7" s="467"/>
      <c r="BK7" s="464"/>
      <c r="BL7" s="464"/>
      <c r="BM7" s="464"/>
      <c r="BN7" s="456" t="s">
        <v>512</v>
      </c>
      <c r="BO7" s="461">
        <v>102</v>
      </c>
      <c r="BP7" s="461">
        <v>171</v>
      </c>
      <c r="BQ7" s="461">
        <v>99</v>
      </c>
      <c r="BR7" s="461">
        <v>195</v>
      </c>
      <c r="BS7" s="461">
        <v>57</v>
      </c>
      <c r="BT7" s="461">
        <v>4</v>
      </c>
      <c r="BU7" s="461">
        <v>3</v>
      </c>
      <c r="BV7" s="461">
        <v>193</v>
      </c>
      <c r="BW7" s="461">
        <v>69</v>
      </c>
      <c r="BX7" s="461">
        <v>81</v>
      </c>
      <c r="BY7" s="461">
        <v>44</v>
      </c>
      <c r="BZ7" s="461">
        <v>103</v>
      </c>
      <c r="CA7" s="456" t="s">
        <v>512</v>
      </c>
      <c r="CB7" s="461">
        <v>0</v>
      </c>
      <c r="CC7" s="461">
        <v>0</v>
      </c>
      <c r="CD7" s="461">
        <v>0</v>
      </c>
      <c r="CE7" s="468">
        <f t="shared" si="2"/>
        <v>1624</v>
      </c>
      <c r="CF7" s="461">
        <v>0</v>
      </c>
      <c r="CG7" s="461">
        <v>18</v>
      </c>
      <c r="CH7" s="461">
        <v>17</v>
      </c>
      <c r="CI7" s="461">
        <v>40</v>
      </c>
      <c r="CJ7" s="461">
        <v>17</v>
      </c>
      <c r="CK7" s="461">
        <v>28</v>
      </c>
      <c r="CL7" s="461">
        <v>66</v>
      </c>
      <c r="CM7" s="461">
        <v>26</v>
      </c>
      <c r="CN7" s="456" t="s">
        <v>512</v>
      </c>
      <c r="CO7" s="461">
        <v>84</v>
      </c>
      <c r="CP7" s="461">
        <v>69</v>
      </c>
      <c r="CQ7" s="461">
        <v>48</v>
      </c>
      <c r="CR7" s="461">
        <v>66</v>
      </c>
      <c r="CS7" s="461">
        <v>7</v>
      </c>
      <c r="CT7" s="461">
        <v>42</v>
      </c>
      <c r="CU7" s="461">
        <v>29</v>
      </c>
      <c r="CV7" s="461">
        <v>23</v>
      </c>
      <c r="CW7" s="461">
        <v>13</v>
      </c>
      <c r="CX7" s="461">
        <v>10</v>
      </c>
      <c r="CY7" s="461">
        <v>33</v>
      </c>
      <c r="CZ7" s="461">
        <v>35</v>
      </c>
      <c r="DA7" s="456" t="s">
        <v>512</v>
      </c>
      <c r="DB7" s="461">
        <v>13</v>
      </c>
      <c r="DC7" s="461">
        <v>1</v>
      </c>
      <c r="DD7" s="461">
        <v>10</v>
      </c>
      <c r="DE7" s="461">
        <v>31</v>
      </c>
      <c r="DF7" s="461">
        <v>7</v>
      </c>
      <c r="DG7" s="461">
        <v>26</v>
      </c>
      <c r="DH7" s="461">
        <v>6</v>
      </c>
      <c r="DI7" s="461">
        <v>16</v>
      </c>
      <c r="DJ7" s="476">
        <f t="shared" si="3"/>
        <v>110</v>
      </c>
      <c r="DK7" s="461"/>
      <c r="DL7" s="469"/>
      <c r="DM7" s="469"/>
      <c r="DN7" s="456" t="s">
        <v>512</v>
      </c>
      <c r="DO7" s="461">
        <v>9</v>
      </c>
      <c r="DP7" s="461">
        <v>0</v>
      </c>
      <c r="DQ7" s="477">
        <f t="shared" si="4"/>
        <v>233</v>
      </c>
      <c r="DR7" s="461">
        <v>11</v>
      </c>
      <c r="DS7" s="461">
        <v>215</v>
      </c>
      <c r="DT7" s="461">
        <v>64</v>
      </c>
      <c r="DU7" s="461">
        <v>22</v>
      </c>
      <c r="DV7" s="461">
        <v>113</v>
      </c>
      <c r="DW7" s="476">
        <f t="shared" si="5"/>
        <v>425</v>
      </c>
      <c r="DY7" s="472"/>
    </row>
    <row r="8" spans="1:129" s="471" customFormat="1" ht="18.75" customHeight="1">
      <c r="A8" s="456" t="s">
        <v>515</v>
      </c>
      <c r="B8" s="473">
        <v>116</v>
      </c>
      <c r="C8" s="474">
        <v>64</v>
      </c>
      <c r="D8" s="474">
        <v>8</v>
      </c>
      <c r="E8" s="474">
        <v>42</v>
      </c>
      <c r="F8" s="474">
        <v>113</v>
      </c>
      <c r="G8" s="474">
        <v>10</v>
      </c>
      <c r="H8" s="474">
        <v>75</v>
      </c>
      <c r="I8" s="474">
        <v>44</v>
      </c>
      <c r="J8" s="474">
        <v>83</v>
      </c>
      <c r="K8" s="474">
        <v>17</v>
      </c>
      <c r="L8" s="474">
        <v>15</v>
      </c>
      <c r="M8" s="474">
        <v>18</v>
      </c>
      <c r="N8" s="456" t="s">
        <v>515</v>
      </c>
      <c r="O8" s="473">
        <v>22</v>
      </c>
      <c r="P8" s="461">
        <v>59</v>
      </c>
      <c r="Q8" s="461">
        <v>0</v>
      </c>
      <c r="R8" s="461">
        <v>99</v>
      </c>
      <c r="S8" s="461">
        <v>3</v>
      </c>
      <c r="T8" s="461">
        <v>8</v>
      </c>
      <c r="U8" s="461">
        <v>40</v>
      </c>
      <c r="V8" s="461">
        <v>26</v>
      </c>
      <c r="W8" s="461">
        <v>84</v>
      </c>
      <c r="X8" s="461">
        <v>15</v>
      </c>
      <c r="Y8" s="461">
        <v>44</v>
      </c>
      <c r="Z8" s="461">
        <v>149</v>
      </c>
      <c r="AA8" s="456" t="s">
        <v>515</v>
      </c>
      <c r="AB8" s="461">
        <v>15</v>
      </c>
      <c r="AC8" s="461">
        <v>24</v>
      </c>
      <c r="AD8" s="461">
        <v>2</v>
      </c>
      <c r="AE8" s="461">
        <v>2</v>
      </c>
      <c r="AF8" s="461">
        <v>12</v>
      </c>
      <c r="AG8" s="461">
        <v>0</v>
      </c>
      <c r="AH8" s="461">
        <v>4</v>
      </c>
      <c r="AI8" s="461">
        <v>0</v>
      </c>
      <c r="AJ8" s="476">
        <f t="shared" si="0"/>
        <v>3674</v>
      </c>
      <c r="AK8" s="463"/>
      <c r="AL8" s="464"/>
      <c r="AM8" s="465"/>
      <c r="AN8" s="456" t="s">
        <v>515</v>
      </c>
      <c r="AO8" s="461">
        <v>18</v>
      </c>
      <c r="AP8" s="461">
        <v>31</v>
      </c>
      <c r="AQ8" s="461">
        <v>138</v>
      </c>
      <c r="AR8" s="461">
        <v>1</v>
      </c>
      <c r="AS8" s="461">
        <v>32</v>
      </c>
      <c r="AT8" s="461">
        <v>60</v>
      </c>
      <c r="AU8" s="461">
        <v>67</v>
      </c>
      <c r="AV8" s="461">
        <v>15</v>
      </c>
      <c r="AW8" s="461">
        <v>30</v>
      </c>
      <c r="AX8" s="461">
        <v>11</v>
      </c>
      <c r="AY8" s="461">
        <v>30</v>
      </c>
      <c r="AZ8" s="461">
        <v>20</v>
      </c>
      <c r="BA8" s="456" t="s">
        <v>515</v>
      </c>
      <c r="BB8" s="461">
        <v>21</v>
      </c>
      <c r="BC8" s="461">
        <v>1</v>
      </c>
      <c r="BD8" s="466">
        <v>0</v>
      </c>
      <c r="BE8" s="476">
        <f t="shared" si="1"/>
        <v>1526</v>
      </c>
      <c r="BF8" s="461"/>
      <c r="BG8" s="461"/>
      <c r="BH8" s="461"/>
      <c r="BI8" s="466"/>
      <c r="BJ8" s="467"/>
      <c r="BK8" s="464"/>
      <c r="BL8" s="464"/>
      <c r="BM8" s="464"/>
      <c r="BN8" s="456" t="s">
        <v>515</v>
      </c>
      <c r="BO8" s="461">
        <v>124</v>
      </c>
      <c r="BP8" s="461">
        <v>187</v>
      </c>
      <c r="BQ8" s="461">
        <v>84</v>
      </c>
      <c r="BR8" s="461">
        <v>276</v>
      </c>
      <c r="BS8" s="461">
        <v>66</v>
      </c>
      <c r="BT8" s="461">
        <v>7</v>
      </c>
      <c r="BU8" s="461">
        <v>6</v>
      </c>
      <c r="BV8" s="461">
        <v>173</v>
      </c>
      <c r="BW8" s="461">
        <v>108</v>
      </c>
      <c r="BX8" s="461">
        <v>117</v>
      </c>
      <c r="BY8" s="461">
        <v>43</v>
      </c>
      <c r="BZ8" s="461">
        <v>86</v>
      </c>
      <c r="CA8" s="456" t="s">
        <v>515</v>
      </c>
      <c r="CB8" s="461">
        <v>0</v>
      </c>
      <c r="CC8" s="461">
        <v>0</v>
      </c>
      <c r="CD8" s="461">
        <v>0</v>
      </c>
      <c r="CE8" s="468">
        <f t="shared" si="2"/>
        <v>2035</v>
      </c>
      <c r="CF8" s="461">
        <v>17</v>
      </c>
      <c r="CG8" s="461">
        <v>33</v>
      </c>
      <c r="CH8" s="461">
        <v>27</v>
      </c>
      <c r="CI8" s="461">
        <v>44</v>
      </c>
      <c r="CJ8" s="461">
        <v>48</v>
      </c>
      <c r="CK8" s="461">
        <v>55</v>
      </c>
      <c r="CL8" s="461">
        <v>38</v>
      </c>
      <c r="CM8" s="461">
        <v>42</v>
      </c>
      <c r="CN8" s="456" t="s">
        <v>515</v>
      </c>
      <c r="CO8" s="461">
        <v>97</v>
      </c>
      <c r="CP8" s="461">
        <v>61</v>
      </c>
      <c r="CQ8" s="461">
        <v>80</v>
      </c>
      <c r="CR8" s="461">
        <v>70</v>
      </c>
      <c r="CS8" s="461">
        <v>10</v>
      </c>
      <c r="CT8" s="461">
        <v>57</v>
      </c>
      <c r="CU8" s="461">
        <v>27</v>
      </c>
      <c r="CV8" s="461">
        <v>36</v>
      </c>
      <c r="CW8" s="461">
        <v>14</v>
      </c>
      <c r="CX8" s="461">
        <v>13</v>
      </c>
      <c r="CY8" s="461">
        <v>26</v>
      </c>
      <c r="CZ8" s="461">
        <v>49</v>
      </c>
      <c r="DA8" s="456" t="s">
        <v>515</v>
      </c>
      <c r="DB8" s="461">
        <v>16</v>
      </c>
      <c r="DC8" s="461">
        <v>2</v>
      </c>
      <c r="DD8" s="461">
        <v>11</v>
      </c>
      <c r="DE8" s="461">
        <v>46</v>
      </c>
      <c r="DF8" s="461">
        <v>9</v>
      </c>
      <c r="DG8" s="461">
        <v>33</v>
      </c>
      <c r="DH8" s="461">
        <v>10</v>
      </c>
      <c r="DI8" s="461">
        <v>15</v>
      </c>
      <c r="DJ8" s="476">
        <f t="shared" si="3"/>
        <v>142</v>
      </c>
      <c r="DK8" s="461"/>
      <c r="DL8" s="469"/>
      <c r="DM8" s="469"/>
      <c r="DN8" s="456" t="s">
        <v>515</v>
      </c>
      <c r="DO8" s="461">
        <v>5</v>
      </c>
      <c r="DP8" s="461">
        <v>0</v>
      </c>
      <c r="DQ8" s="477">
        <f t="shared" si="4"/>
        <v>293</v>
      </c>
      <c r="DR8" s="461">
        <v>19</v>
      </c>
      <c r="DS8" s="461">
        <v>208</v>
      </c>
      <c r="DT8" s="461">
        <v>74</v>
      </c>
      <c r="DU8" s="461">
        <v>18</v>
      </c>
      <c r="DV8" s="461">
        <v>155</v>
      </c>
      <c r="DW8" s="476">
        <f t="shared" si="5"/>
        <v>474</v>
      </c>
      <c r="DY8" s="472"/>
    </row>
    <row r="9" spans="1:129" s="471" customFormat="1" ht="18.75" customHeight="1">
      <c r="A9" s="456" t="s">
        <v>518</v>
      </c>
      <c r="B9" s="473">
        <v>90</v>
      </c>
      <c r="C9" s="474">
        <v>58</v>
      </c>
      <c r="D9" s="474">
        <v>18</v>
      </c>
      <c r="E9" s="474">
        <v>35</v>
      </c>
      <c r="F9" s="474">
        <v>73</v>
      </c>
      <c r="G9" s="474">
        <v>22</v>
      </c>
      <c r="H9" s="474">
        <v>55</v>
      </c>
      <c r="I9" s="474">
        <v>34</v>
      </c>
      <c r="J9" s="474">
        <v>127</v>
      </c>
      <c r="K9" s="474">
        <v>18</v>
      </c>
      <c r="L9" s="474">
        <v>23</v>
      </c>
      <c r="M9" s="474">
        <v>32</v>
      </c>
      <c r="N9" s="456" t="s">
        <v>518</v>
      </c>
      <c r="O9" s="473">
        <v>20</v>
      </c>
      <c r="P9" s="461">
        <v>73</v>
      </c>
      <c r="Q9" s="461">
        <v>0</v>
      </c>
      <c r="R9" s="461">
        <v>178</v>
      </c>
      <c r="S9" s="461">
        <v>10</v>
      </c>
      <c r="T9" s="461">
        <v>5</v>
      </c>
      <c r="U9" s="461">
        <v>77</v>
      </c>
      <c r="V9" s="461">
        <v>39</v>
      </c>
      <c r="W9" s="461">
        <v>109</v>
      </c>
      <c r="X9" s="461">
        <v>35</v>
      </c>
      <c r="Y9" s="461">
        <v>61</v>
      </c>
      <c r="Z9" s="461">
        <v>238</v>
      </c>
      <c r="AA9" s="456" t="s">
        <v>518</v>
      </c>
      <c r="AB9" s="461">
        <v>26</v>
      </c>
      <c r="AC9" s="461">
        <v>26</v>
      </c>
      <c r="AD9" s="461">
        <v>3</v>
      </c>
      <c r="AE9" s="461">
        <v>5</v>
      </c>
      <c r="AF9" s="461">
        <v>13</v>
      </c>
      <c r="AG9" s="461">
        <v>9</v>
      </c>
      <c r="AH9" s="461">
        <v>2</v>
      </c>
      <c r="AI9" s="461">
        <v>0</v>
      </c>
      <c r="AJ9" s="476">
        <f t="shared" si="0"/>
        <v>5086</v>
      </c>
      <c r="AK9" s="463"/>
      <c r="AL9" s="464"/>
      <c r="AM9" s="465"/>
      <c r="AN9" s="456" t="s">
        <v>518</v>
      </c>
      <c r="AO9" s="461">
        <v>18</v>
      </c>
      <c r="AP9" s="461">
        <v>25</v>
      </c>
      <c r="AQ9" s="461">
        <v>49</v>
      </c>
      <c r="AR9" s="461">
        <v>2</v>
      </c>
      <c r="AS9" s="461">
        <v>52</v>
      </c>
      <c r="AT9" s="461">
        <v>75</v>
      </c>
      <c r="AU9" s="461">
        <v>24</v>
      </c>
      <c r="AV9" s="461">
        <v>5</v>
      </c>
      <c r="AW9" s="461">
        <v>24</v>
      </c>
      <c r="AX9" s="461">
        <v>12</v>
      </c>
      <c r="AY9" s="461">
        <v>25</v>
      </c>
      <c r="AZ9" s="461">
        <v>54</v>
      </c>
      <c r="BA9" s="456" t="s">
        <v>518</v>
      </c>
      <c r="BB9" s="461">
        <v>16</v>
      </c>
      <c r="BC9" s="461">
        <v>1</v>
      </c>
      <c r="BD9" s="466">
        <v>0</v>
      </c>
      <c r="BE9" s="476">
        <f t="shared" si="1"/>
        <v>1549</v>
      </c>
      <c r="BF9" s="461"/>
      <c r="BG9" s="461"/>
      <c r="BH9" s="461"/>
      <c r="BI9" s="466"/>
      <c r="BJ9" s="467"/>
      <c r="BK9" s="464"/>
      <c r="BL9" s="464"/>
      <c r="BM9" s="464"/>
      <c r="BN9" s="456" t="s">
        <v>518</v>
      </c>
      <c r="BO9" s="461">
        <v>96</v>
      </c>
      <c r="BP9" s="461">
        <v>61</v>
      </c>
      <c r="BQ9" s="461">
        <v>61</v>
      </c>
      <c r="BR9" s="461">
        <v>265</v>
      </c>
      <c r="BS9" s="461">
        <v>85</v>
      </c>
      <c r="BT9" s="461">
        <v>12</v>
      </c>
      <c r="BU9" s="461">
        <v>6</v>
      </c>
      <c r="BV9" s="461">
        <v>81</v>
      </c>
      <c r="BW9" s="461">
        <v>122</v>
      </c>
      <c r="BX9" s="461">
        <v>170</v>
      </c>
      <c r="BY9" s="461">
        <v>73</v>
      </c>
      <c r="BZ9" s="461">
        <v>95</v>
      </c>
      <c r="CA9" s="456" t="s">
        <v>518</v>
      </c>
      <c r="CB9" s="461">
        <v>0</v>
      </c>
      <c r="CC9" s="461">
        <v>5</v>
      </c>
      <c r="CD9" s="461">
        <v>0</v>
      </c>
      <c r="CE9" s="468">
        <f t="shared" si="2"/>
        <v>1862</v>
      </c>
      <c r="CF9" s="461">
        <v>73</v>
      </c>
      <c r="CG9" s="461">
        <v>27</v>
      </c>
      <c r="CH9" s="461">
        <v>21</v>
      </c>
      <c r="CI9" s="461">
        <v>49</v>
      </c>
      <c r="CJ9" s="461">
        <v>42</v>
      </c>
      <c r="CK9" s="461">
        <v>34</v>
      </c>
      <c r="CL9" s="461">
        <v>10</v>
      </c>
      <c r="CM9" s="461">
        <v>52</v>
      </c>
      <c r="CN9" s="456" t="s">
        <v>518</v>
      </c>
      <c r="CO9" s="461">
        <v>130</v>
      </c>
      <c r="CP9" s="461">
        <v>66</v>
      </c>
      <c r="CQ9" s="461">
        <v>105</v>
      </c>
      <c r="CR9" s="461">
        <v>87</v>
      </c>
      <c r="CS9" s="461">
        <v>6</v>
      </c>
      <c r="CT9" s="461">
        <v>69</v>
      </c>
      <c r="CU9" s="461">
        <v>17</v>
      </c>
      <c r="CV9" s="461">
        <v>67</v>
      </c>
      <c r="CW9" s="461">
        <v>8</v>
      </c>
      <c r="CX9" s="461">
        <v>11</v>
      </c>
      <c r="CY9" s="461">
        <v>30</v>
      </c>
      <c r="CZ9" s="461">
        <v>56</v>
      </c>
      <c r="DA9" s="456" t="s">
        <v>518</v>
      </c>
      <c r="DB9" s="461">
        <v>13</v>
      </c>
      <c r="DC9" s="461">
        <v>3</v>
      </c>
      <c r="DD9" s="461">
        <v>6</v>
      </c>
      <c r="DE9" s="461">
        <v>43</v>
      </c>
      <c r="DF9" s="461">
        <v>15</v>
      </c>
      <c r="DG9" s="461">
        <v>23</v>
      </c>
      <c r="DH9" s="461">
        <v>10</v>
      </c>
      <c r="DI9" s="461">
        <v>14</v>
      </c>
      <c r="DJ9" s="476">
        <f t="shared" si="3"/>
        <v>127</v>
      </c>
      <c r="DK9" s="461"/>
      <c r="DL9" s="469"/>
      <c r="DM9" s="469"/>
      <c r="DN9" s="456" t="s">
        <v>518</v>
      </c>
      <c r="DO9" s="461">
        <v>3</v>
      </c>
      <c r="DP9" s="461">
        <v>3</v>
      </c>
      <c r="DQ9" s="477">
        <f t="shared" si="4"/>
        <v>283</v>
      </c>
      <c r="DR9" s="461">
        <v>15</v>
      </c>
      <c r="DS9" s="461">
        <v>227</v>
      </c>
      <c r="DT9" s="461">
        <v>58</v>
      </c>
      <c r="DU9" s="461">
        <v>10</v>
      </c>
      <c r="DV9" s="461">
        <v>173</v>
      </c>
      <c r="DW9" s="476">
        <f t="shared" si="5"/>
        <v>483</v>
      </c>
      <c r="DY9" s="472"/>
    </row>
    <row r="10" spans="1:127" s="471" customFormat="1" ht="18.75" customHeight="1">
      <c r="A10" s="456" t="s">
        <v>523</v>
      </c>
      <c r="B10" s="473">
        <v>65</v>
      </c>
      <c r="C10" s="474">
        <v>65</v>
      </c>
      <c r="D10" s="474">
        <v>28</v>
      </c>
      <c r="E10" s="474">
        <v>44</v>
      </c>
      <c r="F10" s="474">
        <v>98</v>
      </c>
      <c r="G10" s="474">
        <v>25</v>
      </c>
      <c r="H10" s="474">
        <v>71</v>
      </c>
      <c r="I10" s="474">
        <v>62</v>
      </c>
      <c r="J10" s="474">
        <v>130</v>
      </c>
      <c r="K10" s="474">
        <v>45</v>
      </c>
      <c r="L10" s="474">
        <v>14</v>
      </c>
      <c r="M10" s="474">
        <v>18</v>
      </c>
      <c r="N10" s="456" t="s">
        <v>523</v>
      </c>
      <c r="O10" s="473">
        <v>13</v>
      </c>
      <c r="P10" s="461">
        <v>78</v>
      </c>
      <c r="Q10" s="461">
        <v>0</v>
      </c>
      <c r="R10" s="461">
        <v>66</v>
      </c>
      <c r="S10" s="461">
        <v>20</v>
      </c>
      <c r="T10" s="461">
        <v>1</v>
      </c>
      <c r="U10" s="461">
        <v>80</v>
      </c>
      <c r="V10" s="461">
        <v>22</v>
      </c>
      <c r="W10" s="461">
        <v>116</v>
      </c>
      <c r="X10" s="461">
        <v>46</v>
      </c>
      <c r="Y10" s="461">
        <v>42</v>
      </c>
      <c r="Z10" s="461">
        <v>226</v>
      </c>
      <c r="AA10" s="456" t="s">
        <v>523</v>
      </c>
      <c r="AB10" s="461">
        <v>20</v>
      </c>
      <c r="AC10" s="461">
        <v>46</v>
      </c>
      <c r="AD10" s="461">
        <v>13</v>
      </c>
      <c r="AE10" s="461">
        <v>14</v>
      </c>
      <c r="AF10" s="461">
        <v>15</v>
      </c>
      <c r="AG10" s="461">
        <v>12</v>
      </c>
      <c r="AH10" s="461">
        <v>13</v>
      </c>
      <c r="AI10" s="461">
        <v>0</v>
      </c>
      <c r="AJ10" s="476">
        <f t="shared" si="0"/>
        <v>5264</v>
      </c>
      <c r="AK10" s="463"/>
      <c r="AL10" s="464"/>
      <c r="AM10" s="465"/>
      <c r="AN10" s="456" t="s">
        <v>523</v>
      </c>
      <c r="AO10" s="461">
        <v>17</v>
      </c>
      <c r="AP10" s="461">
        <v>20</v>
      </c>
      <c r="AQ10" s="461">
        <v>10</v>
      </c>
      <c r="AR10" s="461">
        <v>0</v>
      </c>
      <c r="AS10" s="461">
        <v>53</v>
      </c>
      <c r="AT10" s="461">
        <v>102</v>
      </c>
      <c r="AU10" s="461">
        <v>16</v>
      </c>
      <c r="AV10" s="461">
        <v>2</v>
      </c>
      <c r="AW10" s="461">
        <v>23</v>
      </c>
      <c r="AX10" s="461">
        <v>19</v>
      </c>
      <c r="AY10" s="461">
        <v>61</v>
      </c>
      <c r="AZ10" s="461">
        <v>165</v>
      </c>
      <c r="BA10" s="456" t="s">
        <v>523</v>
      </c>
      <c r="BB10" s="461">
        <v>14</v>
      </c>
      <c r="BC10" s="461">
        <v>1</v>
      </c>
      <c r="BD10" s="466">
        <v>0</v>
      </c>
      <c r="BE10" s="476">
        <f t="shared" si="1"/>
        <v>1777</v>
      </c>
      <c r="BF10" s="461"/>
      <c r="BG10" s="461"/>
      <c r="BH10" s="461"/>
      <c r="BI10" s="466"/>
      <c r="BJ10" s="467"/>
      <c r="BK10" s="464"/>
      <c r="BL10" s="464"/>
      <c r="BM10" s="464"/>
      <c r="BN10" s="456" t="s">
        <v>523</v>
      </c>
      <c r="BO10" s="461">
        <v>82</v>
      </c>
      <c r="BP10" s="461">
        <v>37</v>
      </c>
      <c r="BQ10" s="461">
        <v>91</v>
      </c>
      <c r="BR10" s="461">
        <v>222</v>
      </c>
      <c r="BS10" s="461">
        <v>67</v>
      </c>
      <c r="BT10" s="461">
        <v>13</v>
      </c>
      <c r="BU10" s="461">
        <v>6</v>
      </c>
      <c r="BV10" s="461">
        <v>52</v>
      </c>
      <c r="BW10" s="461">
        <v>99</v>
      </c>
      <c r="BX10" s="461">
        <v>165</v>
      </c>
      <c r="BY10" s="461">
        <v>65</v>
      </c>
      <c r="BZ10" s="461">
        <v>130</v>
      </c>
      <c r="CA10" s="456" t="s">
        <v>523</v>
      </c>
      <c r="CB10" s="461">
        <v>0</v>
      </c>
      <c r="CC10" s="461">
        <v>3</v>
      </c>
      <c r="CD10" s="461">
        <v>2</v>
      </c>
      <c r="CE10" s="468">
        <f t="shared" si="2"/>
        <v>1534</v>
      </c>
      <c r="CF10" s="461">
        <v>0</v>
      </c>
      <c r="CG10" s="461">
        <v>46</v>
      </c>
      <c r="CH10" s="461">
        <v>26</v>
      </c>
      <c r="CI10" s="461">
        <v>45</v>
      </c>
      <c r="CJ10" s="461">
        <v>23</v>
      </c>
      <c r="CK10" s="461">
        <v>51</v>
      </c>
      <c r="CL10" s="461">
        <v>13</v>
      </c>
      <c r="CM10" s="461">
        <v>66</v>
      </c>
      <c r="CN10" s="456" t="s">
        <v>523</v>
      </c>
      <c r="CO10" s="461">
        <v>100</v>
      </c>
      <c r="CP10" s="461">
        <v>47</v>
      </c>
      <c r="CQ10" s="461">
        <v>68</v>
      </c>
      <c r="CR10" s="461">
        <v>75</v>
      </c>
      <c r="CS10" s="461">
        <v>11</v>
      </c>
      <c r="CT10" s="461">
        <v>58</v>
      </c>
      <c r="CU10" s="461">
        <v>16</v>
      </c>
      <c r="CV10" s="461">
        <v>48</v>
      </c>
      <c r="CW10" s="461">
        <v>10</v>
      </c>
      <c r="CX10" s="461">
        <v>15</v>
      </c>
      <c r="CY10" s="461">
        <v>22</v>
      </c>
      <c r="CZ10" s="461">
        <v>44</v>
      </c>
      <c r="DA10" s="456" t="s">
        <v>523</v>
      </c>
      <c r="DB10" s="461">
        <v>20</v>
      </c>
      <c r="DC10" s="461">
        <v>0</v>
      </c>
      <c r="DD10" s="461">
        <v>12</v>
      </c>
      <c r="DE10" s="461">
        <v>34</v>
      </c>
      <c r="DF10" s="461">
        <v>11</v>
      </c>
      <c r="DG10" s="461">
        <v>32</v>
      </c>
      <c r="DH10" s="461">
        <v>14</v>
      </c>
      <c r="DI10" s="461">
        <v>23</v>
      </c>
      <c r="DJ10" s="476">
        <f t="shared" si="3"/>
        <v>146</v>
      </c>
      <c r="DK10" s="461"/>
      <c r="DL10" s="469"/>
      <c r="DM10" s="469"/>
      <c r="DN10" s="456" t="s">
        <v>523</v>
      </c>
      <c r="DO10" s="461">
        <v>1</v>
      </c>
      <c r="DP10" s="461">
        <v>3</v>
      </c>
      <c r="DQ10" s="477">
        <f t="shared" si="4"/>
        <v>235</v>
      </c>
      <c r="DR10" s="461">
        <v>6</v>
      </c>
      <c r="DS10" s="461">
        <v>168</v>
      </c>
      <c r="DT10" s="461">
        <v>58</v>
      </c>
      <c r="DU10" s="461">
        <v>19</v>
      </c>
      <c r="DV10" s="461">
        <v>136</v>
      </c>
      <c r="DW10" s="476">
        <f t="shared" si="5"/>
        <v>387</v>
      </c>
    </row>
    <row r="11" spans="1:129" s="471" customFormat="1" ht="18.75" customHeight="1">
      <c r="A11" s="456" t="s">
        <v>529</v>
      </c>
      <c r="B11" s="473">
        <v>80</v>
      </c>
      <c r="C11" s="474">
        <v>104</v>
      </c>
      <c r="D11" s="474">
        <v>32</v>
      </c>
      <c r="E11" s="474">
        <v>71</v>
      </c>
      <c r="F11" s="474">
        <v>119</v>
      </c>
      <c r="G11" s="474">
        <v>28</v>
      </c>
      <c r="H11" s="474">
        <v>119</v>
      </c>
      <c r="I11" s="474">
        <v>62</v>
      </c>
      <c r="J11" s="474">
        <v>169</v>
      </c>
      <c r="K11" s="474">
        <v>42</v>
      </c>
      <c r="L11" s="474">
        <v>16</v>
      </c>
      <c r="M11" s="474">
        <v>29</v>
      </c>
      <c r="N11" s="456" t="s">
        <v>529</v>
      </c>
      <c r="O11" s="473">
        <v>7</v>
      </c>
      <c r="P11" s="461">
        <v>96</v>
      </c>
      <c r="Q11" s="461">
        <v>0</v>
      </c>
      <c r="R11" s="461">
        <v>55</v>
      </c>
      <c r="S11" s="461">
        <v>56</v>
      </c>
      <c r="T11" s="461">
        <v>15</v>
      </c>
      <c r="U11" s="461">
        <v>69</v>
      </c>
      <c r="V11" s="461">
        <v>32</v>
      </c>
      <c r="W11" s="461">
        <v>127</v>
      </c>
      <c r="X11" s="461">
        <v>36</v>
      </c>
      <c r="Y11" s="461">
        <v>74</v>
      </c>
      <c r="Z11" s="461">
        <v>158</v>
      </c>
      <c r="AA11" s="456" t="s">
        <v>529</v>
      </c>
      <c r="AB11" s="461">
        <v>30</v>
      </c>
      <c r="AC11" s="461">
        <v>90</v>
      </c>
      <c r="AD11" s="461">
        <v>2</v>
      </c>
      <c r="AE11" s="461">
        <v>14</v>
      </c>
      <c r="AF11" s="461">
        <v>18</v>
      </c>
      <c r="AG11" s="461">
        <v>12</v>
      </c>
      <c r="AH11" s="461">
        <v>11</v>
      </c>
      <c r="AI11" s="461">
        <v>0</v>
      </c>
      <c r="AJ11" s="476">
        <f t="shared" si="0"/>
        <v>6014</v>
      </c>
      <c r="AK11" s="463"/>
      <c r="AL11" s="464"/>
      <c r="AM11" s="465"/>
      <c r="AN11" s="456" t="s">
        <v>529</v>
      </c>
      <c r="AO11" s="461">
        <v>13</v>
      </c>
      <c r="AP11" s="461">
        <v>29</v>
      </c>
      <c r="AQ11" s="461">
        <v>12</v>
      </c>
      <c r="AR11" s="461">
        <v>3</v>
      </c>
      <c r="AS11" s="461">
        <v>96</v>
      </c>
      <c r="AT11" s="461">
        <v>116</v>
      </c>
      <c r="AU11" s="461">
        <v>11</v>
      </c>
      <c r="AV11" s="461">
        <v>3</v>
      </c>
      <c r="AW11" s="461">
        <v>30</v>
      </c>
      <c r="AX11" s="461">
        <v>37</v>
      </c>
      <c r="AY11" s="461">
        <v>84</v>
      </c>
      <c r="AZ11" s="461">
        <v>100</v>
      </c>
      <c r="BA11" s="456" t="s">
        <v>529</v>
      </c>
      <c r="BB11" s="461">
        <v>10</v>
      </c>
      <c r="BC11" s="461">
        <v>0</v>
      </c>
      <c r="BD11" s="466">
        <v>0</v>
      </c>
      <c r="BE11" s="476">
        <f t="shared" si="1"/>
        <v>1838</v>
      </c>
      <c r="BF11" s="461"/>
      <c r="BG11" s="461"/>
      <c r="BH11" s="461"/>
      <c r="BI11" s="466"/>
      <c r="BJ11" s="467"/>
      <c r="BK11" s="464"/>
      <c r="BL11" s="464"/>
      <c r="BM11" s="464"/>
      <c r="BN11" s="456" t="s">
        <v>529</v>
      </c>
      <c r="BO11" s="461">
        <v>80</v>
      </c>
      <c r="BP11" s="461">
        <v>33</v>
      </c>
      <c r="BQ11" s="461">
        <v>139</v>
      </c>
      <c r="BR11" s="461">
        <v>230</v>
      </c>
      <c r="BS11" s="461">
        <v>80</v>
      </c>
      <c r="BT11" s="461">
        <v>9</v>
      </c>
      <c r="BU11" s="461">
        <v>6</v>
      </c>
      <c r="BV11" s="461">
        <v>54</v>
      </c>
      <c r="BW11" s="461">
        <v>94</v>
      </c>
      <c r="BX11" s="461">
        <v>113</v>
      </c>
      <c r="BY11" s="461">
        <v>81</v>
      </c>
      <c r="BZ11" s="461">
        <v>181</v>
      </c>
      <c r="CA11" s="456" t="s">
        <v>529</v>
      </c>
      <c r="CB11" s="461">
        <v>0</v>
      </c>
      <c r="CC11" s="461">
        <v>0</v>
      </c>
      <c r="CD11" s="461">
        <v>3</v>
      </c>
      <c r="CE11" s="468">
        <f t="shared" si="2"/>
        <v>1590</v>
      </c>
      <c r="CF11" s="461">
        <v>0</v>
      </c>
      <c r="CG11" s="461">
        <v>32</v>
      </c>
      <c r="CH11" s="461">
        <v>25</v>
      </c>
      <c r="CI11" s="461">
        <v>52</v>
      </c>
      <c r="CJ11" s="461">
        <v>29</v>
      </c>
      <c r="CK11" s="461">
        <v>51</v>
      </c>
      <c r="CL11" s="461">
        <v>41</v>
      </c>
      <c r="CM11" s="461">
        <v>48</v>
      </c>
      <c r="CN11" s="456" t="s">
        <v>529</v>
      </c>
      <c r="CO11" s="461">
        <v>92</v>
      </c>
      <c r="CP11" s="461">
        <v>52</v>
      </c>
      <c r="CQ11" s="461">
        <v>68</v>
      </c>
      <c r="CR11" s="461">
        <v>61</v>
      </c>
      <c r="CS11" s="461">
        <v>14</v>
      </c>
      <c r="CT11" s="461">
        <v>43</v>
      </c>
      <c r="CU11" s="461">
        <v>12</v>
      </c>
      <c r="CV11" s="461">
        <v>38</v>
      </c>
      <c r="CW11" s="461">
        <v>16</v>
      </c>
      <c r="CX11" s="461">
        <v>18</v>
      </c>
      <c r="CY11" s="461">
        <v>28</v>
      </c>
      <c r="CZ11" s="461">
        <v>43</v>
      </c>
      <c r="DA11" s="456" t="s">
        <v>529</v>
      </c>
      <c r="DB11" s="461">
        <v>14</v>
      </c>
      <c r="DC11" s="461">
        <v>2</v>
      </c>
      <c r="DD11" s="461">
        <v>8</v>
      </c>
      <c r="DE11" s="461">
        <v>27</v>
      </c>
      <c r="DF11" s="461">
        <v>15</v>
      </c>
      <c r="DG11" s="461">
        <v>28</v>
      </c>
      <c r="DH11" s="461">
        <v>12</v>
      </c>
      <c r="DI11" s="461">
        <v>17</v>
      </c>
      <c r="DJ11" s="476">
        <f t="shared" si="3"/>
        <v>123</v>
      </c>
      <c r="DK11" s="461"/>
      <c r="DL11" s="469"/>
      <c r="DM11" s="469"/>
      <c r="DN11" s="456" t="s">
        <v>529</v>
      </c>
      <c r="DO11" s="461">
        <v>1</v>
      </c>
      <c r="DP11" s="461">
        <v>0</v>
      </c>
      <c r="DQ11" s="477">
        <f t="shared" si="4"/>
        <v>237</v>
      </c>
      <c r="DR11" s="461">
        <v>14</v>
      </c>
      <c r="DS11" s="461">
        <v>198</v>
      </c>
      <c r="DT11" s="461">
        <v>74</v>
      </c>
      <c r="DU11" s="461">
        <v>11</v>
      </c>
      <c r="DV11" s="461">
        <v>111</v>
      </c>
      <c r="DW11" s="476">
        <f t="shared" si="5"/>
        <v>408</v>
      </c>
      <c r="DY11" s="472"/>
    </row>
    <row r="12" spans="1:129" s="471" customFormat="1" ht="18.75" customHeight="1">
      <c r="A12" s="456" t="s">
        <v>507</v>
      </c>
      <c r="B12" s="473">
        <v>107</v>
      </c>
      <c r="C12" s="474">
        <v>129</v>
      </c>
      <c r="D12" s="474">
        <v>31</v>
      </c>
      <c r="E12" s="474">
        <v>80</v>
      </c>
      <c r="F12" s="474">
        <v>162</v>
      </c>
      <c r="G12" s="474">
        <v>37</v>
      </c>
      <c r="H12" s="474">
        <v>131</v>
      </c>
      <c r="I12" s="474">
        <v>44</v>
      </c>
      <c r="J12" s="474">
        <v>172</v>
      </c>
      <c r="K12" s="474">
        <v>47</v>
      </c>
      <c r="L12" s="474">
        <v>25</v>
      </c>
      <c r="M12" s="474">
        <v>31</v>
      </c>
      <c r="N12" s="456" t="s">
        <v>507</v>
      </c>
      <c r="O12" s="473">
        <v>27</v>
      </c>
      <c r="P12" s="461">
        <v>109</v>
      </c>
      <c r="Q12" s="461">
        <v>0</v>
      </c>
      <c r="R12" s="461">
        <v>55</v>
      </c>
      <c r="S12" s="461">
        <v>31</v>
      </c>
      <c r="T12" s="461">
        <v>19</v>
      </c>
      <c r="U12" s="461">
        <v>85</v>
      </c>
      <c r="V12" s="461">
        <v>35</v>
      </c>
      <c r="W12" s="461">
        <v>157</v>
      </c>
      <c r="X12" s="461">
        <v>53</v>
      </c>
      <c r="Y12" s="461">
        <v>62</v>
      </c>
      <c r="Z12" s="461">
        <v>183</v>
      </c>
      <c r="AA12" s="456" t="s">
        <v>507</v>
      </c>
      <c r="AB12" s="461">
        <v>18</v>
      </c>
      <c r="AC12" s="461">
        <v>73</v>
      </c>
      <c r="AD12" s="461">
        <v>9</v>
      </c>
      <c r="AE12" s="461">
        <v>12</v>
      </c>
      <c r="AF12" s="461">
        <v>24</v>
      </c>
      <c r="AG12" s="461">
        <v>9</v>
      </c>
      <c r="AH12" s="461">
        <v>7</v>
      </c>
      <c r="AI12" s="461">
        <v>0</v>
      </c>
      <c r="AJ12" s="476">
        <f t="shared" si="0"/>
        <v>6540</v>
      </c>
      <c r="AK12" s="463"/>
      <c r="AL12" s="464"/>
      <c r="AM12" s="465"/>
      <c r="AN12" s="456" t="s">
        <v>507</v>
      </c>
      <c r="AO12" s="461">
        <v>28</v>
      </c>
      <c r="AP12" s="461">
        <v>46</v>
      </c>
      <c r="AQ12" s="461">
        <v>40</v>
      </c>
      <c r="AR12" s="461">
        <v>2</v>
      </c>
      <c r="AS12" s="461">
        <v>85</v>
      </c>
      <c r="AT12" s="461">
        <v>146</v>
      </c>
      <c r="AU12" s="461">
        <v>26</v>
      </c>
      <c r="AV12" s="461">
        <v>19</v>
      </c>
      <c r="AW12" s="461">
        <v>23</v>
      </c>
      <c r="AX12" s="461">
        <v>61</v>
      </c>
      <c r="AY12" s="461">
        <v>99</v>
      </c>
      <c r="AZ12" s="461">
        <v>51</v>
      </c>
      <c r="BA12" s="456" t="s">
        <v>507</v>
      </c>
      <c r="BB12" s="461">
        <v>15</v>
      </c>
      <c r="BC12" s="461">
        <v>0</v>
      </c>
      <c r="BD12" s="466">
        <v>0</v>
      </c>
      <c r="BE12" s="476">
        <f t="shared" si="1"/>
        <v>2103</v>
      </c>
      <c r="BF12" s="461"/>
      <c r="BG12" s="461"/>
      <c r="BH12" s="461"/>
      <c r="BI12" s="466"/>
      <c r="BJ12" s="467"/>
      <c r="BK12" s="464"/>
      <c r="BL12" s="464"/>
      <c r="BM12" s="464"/>
      <c r="BN12" s="456" t="s">
        <v>507</v>
      </c>
      <c r="BO12" s="461">
        <v>108</v>
      </c>
      <c r="BP12" s="461">
        <v>66</v>
      </c>
      <c r="BQ12" s="461">
        <v>187</v>
      </c>
      <c r="BR12" s="461">
        <v>272</v>
      </c>
      <c r="BS12" s="461">
        <v>84</v>
      </c>
      <c r="BT12" s="461">
        <v>10</v>
      </c>
      <c r="BU12" s="461">
        <v>5</v>
      </c>
      <c r="BV12" s="461">
        <v>106</v>
      </c>
      <c r="BW12" s="461">
        <v>124</v>
      </c>
      <c r="BX12" s="461">
        <v>121</v>
      </c>
      <c r="BY12" s="461">
        <v>56</v>
      </c>
      <c r="BZ12" s="461">
        <v>160</v>
      </c>
      <c r="CA12" s="456" t="s">
        <v>507</v>
      </c>
      <c r="CB12" s="461">
        <v>0</v>
      </c>
      <c r="CC12" s="461">
        <v>0</v>
      </c>
      <c r="CD12" s="461">
        <v>0</v>
      </c>
      <c r="CE12" s="468">
        <f t="shared" si="2"/>
        <v>1785</v>
      </c>
      <c r="CF12" s="461">
        <v>0</v>
      </c>
      <c r="CG12" s="461">
        <v>41</v>
      </c>
      <c r="CH12" s="461">
        <v>25</v>
      </c>
      <c r="CI12" s="461">
        <v>65</v>
      </c>
      <c r="CJ12" s="461">
        <v>35</v>
      </c>
      <c r="CK12" s="461">
        <v>54</v>
      </c>
      <c r="CL12" s="461">
        <v>87</v>
      </c>
      <c r="CM12" s="461">
        <v>30</v>
      </c>
      <c r="CN12" s="456" t="s">
        <v>507</v>
      </c>
      <c r="CO12" s="461">
        <v>94</v>
      </c>
      <c r="CP12" s="461">
        <v>88</v>
      </c>
      <c r="CQ12" s="461">
        <v>81</v>
      </c>
      <c r="CR12" s="461">
        <v>87</v>
      </c>
      <c r="CS12" s="461">
        <v>14</v>
      </c>
      <c r="CT12" s="461">
        <v>40</v>
      </c>
      <c r="CU12" s="461">
        <v>14</v>
      </c>
      <c r="CV12" s="461">
        <v>34</v>
      </c>
      <c r="CW12" s="461">
        <v>21</v>
      </c>
      <c r="CX12" s="461">
        <v>11</v>
      </c>
      <c r="CY12" s="461">
        <v>41</v>
      </c>
      <c r="CZ12" s="461">
        <v>66</v>
      </c>
      <c r="DA12" s="456" t="s">
        <v>507</v>
      </c>
      <c r="DB12" s="461">
        <v>23</v>
      </c>
      <c r="DC12" s="461">
        <v>1</v>
      </c>
      <c r="DD12" s="461">
        <v>15</v>
      </c>
      <c r="DE12" s="461">
        <v>34</v>
      </c>
      <c r="DF12" s="461">
        <v>4</v>
      </c>
      <c r="DG12" s="461">
        <v>26</v>
      </c>
      <c r="DH12" s="461">
        <v>11</v>
      </c>
      <c r="DI12" s="461">
        <v>34</v>
      </c>
      <c r="DJ12" s="476">
        <f t="shared" si="3"/>
        <v>148</v>
      </c>
      <c r="DK12" s="461"/>
      <c r="DL12" s="469"/>
      <c r="DM12" s="469"/>
      <c r="DN12" s="456" t="s">
        <v>507</v>
      </c>
      <c r="DO12" s="461">
        <v>8</v>
      </c>
      <c r="DP12" s="461">
        <v>0</v>
      </c>
      <c r="DQ12" s="477">
        <f t="shared" si="4"/>
        <v>316</v>
      </c>
      <c r="DR12" s="461">
        <v>15</v>
      </c>
      <c r="DS12" s="461">
        <v>250</v>
      </c>
      <c r="DT12" s="461">
        <v>85</v>
      </c>
      <c r="DU12" s="461">
        <v>27</v>
      </c>
      <c r="DV12" s="461">
        <v>167</v>
      </c>
      <c r="DW12" s="476">
        <f t="shared" si="5"/>
        <v>544</v>
      </c>
      <c r="DY12" s="472"/>
    </row>
    <row r="13" spans="1:130" s="471" customFormat="1" ht="18.75" customHeight="1">
      <c r="A13" s="456" t="s">
        <v>510</v>
      </c>
      <c r="B13" s="473">
        <v>154</v>
      </c>
      <c r="C13" s="474">
        <v>139</v>
      </c>
      <c r="D13" s="474">
        <v>28</v>
      </c>
      <c r="E13" s="474">
        <v>96</v>
      </c>
      <c r="F13" s="474">
        <v>207</v>
      </c>
      <c r="G13" s="474">
        <v>32</v>
      </c>
      <c r="H13" s="474">
        <v>179</v>
      </c>
      <c r="I13" s="474">
        <v>63</v>
      </c>
      <c r="J13" s="474">
        <v>201</v>
      </c>
      <c r="K13" s="474">
        <v>41</v>
      </c>
      <c r="L13" s="474">
        <v>34</v>
      </c>
      <c r="M13" s="474">
        <v>29</v>
      </c>
      <c r="N13" s="456" t="s">
        <v>510</v>
      </c>
      <c r="O13" s="473">
        <v>28</v>
      </c>
      <c r="P13" s="461">
        <v>138</v>
      </c>
      <c r="Q13" s="461">
        <v>0</v>
      </c>
      <c r="R13" s="461">
        <v>47</v>
      </c>
      <c r="S13" s="461">
        <v>7</v>
      </c>
      <c r="T13" s="461">
        <v>16</v>
      </c>
      <c r="U13" s="461">
        <v>80</v>
      </c>
      <c r="V13" s="461">
        <v>35</v>
      </c>
      <c r="W13" s="461">
        <v>178</v>
      </c>
      <c r="X13" s="461">
        <v>44</v>
      </c>
      <c r="Y13" s="461">
        <v>63</v>
      </c>
      <c r="Z13" s="461">
        <v>223</v>
      </c>
      <c r="AA13" s="456" t="s">
        <v>510</v>
      </c>
      <c r="AB13" s="461">
        <v>21</v>
      </c>
      <c r="AC13" s="461">
        <v>65</v>
      </c>
      <c r="AD13" s="461">
        <v>5</v>
      </c>
      <c r="AE13" s="461">
        <v>14</v>
      </c>
      <c r="AF13" s="461">
        <v>20</v>
      </c>
      <c r="AG13" s="461">
        <v>10</v>
      </c>
      <c r="AH13" s="461">
        <v>5</v>
      </c>
      <c r="AI13" s="461">
        <v>0</v>
      </c>
      <c r="AJ13" s="476">
        <f t="shared" si="0"/>
        <v>6636</v>
      </c>
      <c r="AK13" s="463"/>
      <c r="AL13" s="464"/>
      <c r="AM13" s="465"/>
      <c r="AN13" s="456" t="s">
        <v>510</v>
      </c>
      <c r="AO13" s="461">
        <v>32</v>
      </c>
      <c r="AP13" s="461">
        <v>45</v>
      </c>
      <c r="AQ13" s="461">
        <v>112</v>
      </c>
      <c r="AR13" s="461">
        <v>0</v>
      </c>
      <c r="AS13" s="461">
        <v>73</v>
      </c>
      <c r="AT13" s="461">
        <v>126</v>
      </c>
      <c r="AU13" s="461">
        <v>87</v>
      </c>
      <c r="AV13" s="461">
        <v>17</v>
      </c>
      <c r="AW13" s="461">
        <v>29</v>
      </c>
      <c r="AX13" s="461">
        <v>38</v>
      </c>
      <c r="AY13" s="461">
        <v>81</v>
      </c>
      <c r="AZ13" s="461">
        <v>43</v>
      </c>
      <c r="BA13" s="456" t="s">
        <v>510</v>
      </c>
      <c r="BB13" s="461">
        <v>15</v>
      </c>
      <c r="BC13" s="461">
        <v>0</v>
      </c>
      <c r="BD13" s="466">
        <v>0</v>
      </c>
      <c r="BE13" s="476">
        <f t="shared" si="1"/>
        <v>2249</v>
      </c>
      <c r="BF13" s="461"/>
      <c r="BG13" s="461"/>
      <c r="BH13" s="461"/>
      <c r="BI13" s="466"/>
      <c r="BJ13" s="467"/>
      <c r="BK13" s="464"/>
      <c r="BL13" s="464"/>
      <c r="BM13" s="464"/>
      <c r="BN13" s="456" t="s">
        <v>510</v>
      </c>
      <c r="BO13" s="461">
        <v>106</v>
      </c>
      <c r="BP13" s="461">
        <v>172</v>
      </c>
      <c r="BQ13" s="461">
        <v>132</v>
      </c>
      <c r="BR13" s="461">
        <v>255</v>
      </c>
      <c r="BS13" s="461">
        <v>100</v>
      </c>
      <c r="BT13" s="461">
        <v>8</v>
      </c>
      <c r="BU13" s="461">
        <v>7</v>
      </c>
      <c r="BV13" s="461">
        <v>205</v>
      </c>
      <c r="BW13" s="461">
        <v>144</v>
      </c>
      <c r="BX13" s="461">
        <v>101</v>
      </c>
      <c r="BY13" s="461">
        <v>69</v>
      </c>
      <c r="BZ13" s="461">
        <v>153</v>
      </c>
      <c r="CA13" s="456" t="s">
        <v>510</v>
      </c>
      <c r="CB13" s="461">
        <v>0</v>
      </c>
      <c r="CC13" s="461">
        <v>0</v>
      </c>
      <c r="CD13" s="461">
        <v>0</v>
      </c>
      <c r="CE13" s="468">
        <f t="shared" si="2"/>
        <v>2031</v>
      </c>
      <c r="CF13" s="461">
        <v>0</v>
      </c>
      <c r="CG13" s="461">
        <v>27</v>
      </c>
      <c r="CH13" s="461">
        <v>26</v>
      </c>
      <c r="CI13" s="461">
        <v>61</v>
      </c>
      <c r="CJ13" s="461">
        <v>32</v>
      </c>
      <c r="CK13" s="461">
        <v>55</v>
      </c>
      <c r="CL13" s="461">
        <v>63</v>
      </c>
      <c r="CM13" s="461">
        <v>38</v>
      </c>
      <c r="CN13" s="456" t="s">
        <v>510</v>
      </c>
      <c r="CO13" s="461">
        <v>148</v>
      </c>
      <c r="CP13" s="461">
        <v>82</v>
      </c>
      <c r="CQ13" s="461">
        <v>95</v>
      </c>
      <c r="CR13" s="461">
        <v>114</v>
      </c>
      <c r="CS13" s="461">
        <v>17</v>
      </c>
      <c r="CT13" s="461">
        <v>46</v>
      </c>
      <c r="CU13" s="461">
        <v>37</v>
      </c>
      <c r="CV13" s="461">
        <v>35</v>
      </c>
      <c r="CW13" s="461">
        <v>22</v>
      </c>
      <c r="CX13" s="461">
        <v>18</v>
      </c>
      <c r="CY13" s="461">
        <v>57</v>
      </c>
      <c r="CZ13" s="461">
        <v>64</v>
      </c>
      <c r="DA13" s="456" t="s">
        <v>510</v>
      </c>
      <c r="DB13" s="461">
        <v>20</v>
      </c>
      <c r="DC13" s="461">
        <v>1</v>
      </c>
      <c r="DD13" s="461">
        <v>5</v>
      </c>
      <c r="DE13" s="461">
        <v>48</v>
      </c>
      <c r="DF13" s="461">
        <v>9</v>
      </c>
      <c r="DG13" s="461">
        <v>43</v>
      </c>
      <c r="DH13" s="461">
        <v>7</v>
      </c>
      <c r="DI13" s="461">
        <v>20</v>
      </c>
      <c r="DJ13" s="476">
        <f t="shared" si="3"/>
        <v>153</v>
      </c>
      <c r="DK13" s="461"/>
      <c r="DL13" s="469"/>
      <c r="DM13" s="469"/>
      <c r="DN13" s="456" t="s">
        <v>510</v>
      </c>
      <c r="DO13" s="461">
        <v>8</v>
      </c>
      <c r="DP13" s="461">
        <v>0</v>
      </c>
      <c r="DQ13" s="477">
        <f t="shared" si="4"/>
        <v>366</v>
      </c>
      <c r="DR13" s="461">
        <v>15</v>
      </c>
      <c r="DS13" s="461">
        <v>293</v>
      </c>
      <c r="DT13" s="461">
        <v>68</v>
      </c>
      <c r="DU13" s="461">
        <v>30</v>
      </c>
      <c r="DV13" s="461">
        <v>193</v>
      </c>
      <c r="DW13" s="476">
        <f t="shared" si="5"/>
        <v>599</v>
      </c>
      <c r="DX13" s="472"/>
      <c r="DY13" s="472"/>
      <c r="DZ13" s="472"/>
    </row>
    <row r="14" spans="1:130" s="471" customFormat="1" ht="18.75" customHeight="1">
      <c r="A14" s="456" t="s">
        <v>513</v>
      </c>
      <c r="B14" s="473">
        <v>178</v>
      </c>
      <c r="C14" s="474">
        <v>82</v>
      </c>
      <c r="D14" s="474">
        <v>20</v>
      </c>
      <c r="E14" s="474">
        <v>64</v>
      </c>
      <c r="F14" s="474">
        <v>152</v>
      </c>
      <c r="G14" s="474">
        <v>22</v>
      </c>
      <c r="H14" s="474">
        <v>122</v>
      </c>
      <c r="I14" s="474">
        <v>52</v>
      </c>
      <c r="J14" s="474">
        <v>166</v>
      </c>
      <c r="K14" s="474">
        <v>33</v>
      </c>
      <c r="L14" s="474">
        <v>24</v>
      </c>
      <c r="M14" s="474">
        <v>26</v>
      </c>
      <c r="N14" s="456" t="s">
        <v>513</v>
      </c>
      <c r="O14" s="473">
        <v>21</v>
      </c>
      <c r="P14" s="461">
        <v>93</v>
      </c>
      <c r="Q14" s="461">
        <v>0</v>
      </c>
      <c r="R14" s="461">
        <v>42</v>
      </c>
      <c r="S14" s="461">
        <v>11</v>
      </c>
      <c r="T14" s="461">
        <v>7</v>
      </c>
      <c r="U14" s="461">
        <v>62</v>
      </c>
      <c r="V14" s="461">
        <v>32</v>
      </c>
      <c r="W14" s="461">
        <v>129</v>
      </c>
      <c r="X14" s="461">
        <v>18</v>
      </c>
      <c r="Y14" s="461">
        <v>43</v>
      </c>
      <c r="Z14" s="461">
        <v>157</v>
      </c>
      <c r="AA14" s="456" t="s">
        <v>513</v>
      </c>
      <c r="AB14" s="461">
        <v>27</v>
      </c>
      <c r="AC14" s="461">
        <v>34</v>
      </c>
      <c r="AD14" s="461">
        <v>3</v>
      </c>
      <c r="AE14" s="461">
        <v>5</v>
      </c>
      <c r="AF14" s="461">
        <v>24</v>
      </c>
      <c r="AG14" s="461">
        <v>1</v>
      </c>
      <c r="AH14" s="461">
        <v>5</v>
      </c>
      <c r="AI14" s="461">
        <v>0</v>
      </c>
      <c r="AJ14" s="476">
        <f t="shared" si="0"/>
        <v>4760</v>
      </c>
      <c r="AK14" s="463"/>
      <c r="AL14" s="464"/>
      <c r="AM14" s="464"/>
      <c r="AN14" s="456" t="s">
        <v>513</v>
      </c>
      <c r="AO14" s="461">
        <v>25</v>
      </c>
      <c r="AP14" s="461">
        <v>40</v>
      </c>
      <c r="AQ14" s="461">
        <v>140</v>
      </c>
      <c r="AR14" s="461">
        <v>0</v>
      </c>
      <c r="AS14" s="461">
        <v>50</v>
      </c>
      <c r="AT14" s="461">
        <v>80</v>
      </c>
      <c r="AU14" s="461">
        <v>66</v>
      </c>
      <c r="AV14" s="461">
        <v>15</v>
      </c>
      <c r="AW14" s="461">
        <v>19</v>
      </c>
      <c r="AX14" s="461">
        <v>15</v>
      </c>
      <c r="AY14" s="461">
        <v>30</v>
      </c>
      <c r="AZ14" s="461">
        <v>28</v>
      </c>
      <c r="BA14" s="456" t="s">
        <v>513</v>
      </c>
      <c r="BB14" s="461">
        <v>24</v>
      </c>
      <c r="BC14" s="461">
        <v>0</v>
      </c>
      <c r="BD14" s="466">
        <v>0</v>
      </c>
      <c r="BE14" s="476">
        <f t="shared" si="1"/>
        <v>1750</v>
      </c>
      <c r="BF14" s="461"/>
      <c r="BG14" s="461"/>
      <c r="BH14" s="461"/>
      <c r="BI14" s="466"/>
      <c r="BJ14" s="467"/>
      <c r="BK14" s="464"/>
      <c r="BL14" s="464"/>
      <c r="BM14" s="464"/>
      <c r="BN14" s="456" t="s">
        <v>513</v>
      </c>
      <c r="BO14" s="461">
        <v>112</v>
      </c>
      <c r="BP14" s="461">
        <v>194</v>
      </c>
      <c r="BQ14" s="461">
        <v>85</v>
      </c>
      <c r="BR14" s="461">
        <v>322</v>
      </c>
      <c r="BS14" s="461">
        <v>79</v>
      </c>
      <c r="BT14" s="461">
        <v>12</v>
      </c>
      <c r="BU14" s="461">
        <v>14</v>
      </c>
      <c r="BV14" s="461">
        <v>211</v>
      </c>
      <c r="BW14" s="461">
        <v>116</v>
      </c>
      <c r="BX14" s="461">
        <v>142</v>
      </c>
      <c r="BY14" s="461">
        <v>53</v>
      </c>
      <c r="BZ14" s="461">
        <v>107</v>
      </c>
      <c r="CA14" s="456" t="s">
        <v>513</v>
      </c>
      <c r="CB14" s="461">
        <v>0</v>
      </c>
      <c r="CC14" s="461">
        <v>0</v>
      </c>
      <c r="CD14" s="461">
        <v>0</v>
      </c>
      <c r="CE14" s="468">
        <f t="shared" si="2"/>
        <v>2127</v>
      </c>
      <c r="CF14" s="461">
        <v>0</v>
      </c>
      <c r="CG14" s="461">
        <v>33</v>
      </c>
      <c r="CH14" s="461">
        <v>29</v>
      </c>
      <c r="CI14" s="461">
        <v>60</v>
      </c>
      <c r="CJ14" s="461">
        <v>39</v>
      </c>
      <c r="CK14" s="461">
        <v>51</v>
      </c>
      <c r="CL14" s="461">
        <v>36</v>
      </c>
      <c r="CM14" s="461">
        <v>52</v>
      </c>
      <c r="CN14" s="456" t="s">
        <v>513</v>
      </c>
      <c r="CO14" s="461">
        <v>146</v>
      </c>
      <c r="CP14" s="461">
        <v>89</v>
      </c>
      <c r="CQ14" s="461">
        <v>99</v>
      </c>
      <c r="CR14" s="461">
        <v>78</v>
      </c>
      <c r="CS14" s="461">
        <v>13</v>
      </c>
      <c r="CT14" s="461">
        <v>85</v>
      </c>
      <c r="CU14" s="461">
        <v>35</v>
      </c>
      <c r="CV14" s="461">
        <v>35</v>
      </c>
      <c r="CW14" s="461">
        <v>18</v>
      </c>
      <c r="CX14" s="461">
        <v>13</v>
      </c>
      <c r="CY14" s="461">
        <v>40</v>
      </c>
      <c r="CZ14" s="461">
        <v>52</v>
      </c>
      <c r="DA14" s="456" t="s">
        <v>513</v>
      </c>
      <c r="DB14" s="461">
        <v>31</v>
      </c>
      <c r="DC14" s="461">
        <v>1</v>
      </c>
      <c r="DD14" s="461">
        <v>13</v>
      </c>
      <c r="DE14" s="461">
        <v>44</v>
      </c>
      <c r="DF14" s="461">
        <v>15</v>
      </c>
      <c r="DG14" s="461">
        <v>43</v>
      </c>
      <c r="DH14" s="461">
        <v>8</v>
      </c>
      <c r="DI14" s="461">
        <v>21</v>
      </c>
      <c r="DJ14" s="476">
        <f t="shared" si="3"/>
        <v>176</v>
      </c>
      <c r="DK14" s="461"/>
      <c r="DL14" s="469"/>
      <c r="DM14" s="469"/>
      <c r="DN14" s="456" t="s">
        <v>513</v>
      </c>
      <c r="DO14" s="461">
        <v>3</v>
      </c>
      <c r="DP14" s="461">
        <v>0</v>
      </c>
      <c r="DQ14" s="477">
        <f t="shared" si="4"/>
        <v>310</v>
      </c>
      <c r="DR14" s="461">
        <v>22</v>
      </c>
      <c r="DS14" s="461">
        <v>250</v>
      </c>
      <c r="DT14" s="461">
        <v>91</v>
      </c>
      <c r="DU14" s="461">
        <v>23</v>
      </c>
      <c r="DV14" s="461">
        <v>197</v>
      </c>
      <c r="DW14" s="476">
        <f t="shared" si="5"/>
        <v>583</v>
      </c>
      <c r="DX14" s="472"/>
      <c r="DY14" s="472"/>
      <c r="DZ14" s="472"/>
    </row>
    <row r="15" spans="1:130" s="471" customFormat="1" ht="18.75" customHeight="1">
      <c r="A15" s="456" t="s">
        <v>516</v>
      </c>
      <c r="B15" s="473">
        <v>144</v>
      </c>
      <c r="C15" s="474">
        <v>69</v>
      </c>
      <c r="D15" s="474">
        <v>19</v>
      </c>
      <c r="E15" s="474">
        <v>49</v>
      </c>
      <c r="F15" s="474">
        <v>117</v>
      </c>
      <c r="G15" s="474">
        <v>21</v>
      </c>
      <c r="H15" s="474">
        <v>85</v>
      </c>
      <c r="I15" s="474">
        <v>29</v>
      </c>
      <c r="J15" s="474">
        <v>144</v>
      </c>
      <c r="K15" s="474">
        <v>21</v>
      </c>
      <c r="L15" s="474">
        <v>28</v>
      </c>
      <c r="M15" s="474">
        <v>35</v>
      </c>
      <c r="N15" s="456" t="s">
        <v>516</v>
      </c>
      <c r="O15" s="473">
        <v>21</v>
      </c>
      <c r="P15" s="461">
        <v>87</v>
      </c>
      <c r="Q15" s="461">
        <v>0</v>
      </c>
      <c r="R15" s="461">
        <v>21</v>
      </c>
      <c r="S15" s="461">
        <v>6</v>
      </c>
      <c r="T15" s="461">
        <v>18</v>
      </c>
      <c r="U15" s="461">
        <v>39</v>
      </c>
      <c r="V15" s="461">
        <v>14</v>
      </c>
      <c r="W15" s="461">
        <v>91</v>
      </c>
      <c r="X15" s="461">
        <v>15</v>
      </c>
      <c r="Y15" s="461">
        <v>27</v>
      </c>
      <c r="Z15" s="461">
        <v>116</v>
      </c>
      <c r="AA15" s="456" t="s">
        <v>516</v>
      </c>
      <c r="AB15" s="461">
        <v>14</v>
      </c>
      <c r="AC15" s="461">
        <v>25</v>
      </c>
      <c r="AD15" s="461">
        <v>5</v>
      </c>
      <c r="AE15" s="461">
        <v>6</v>
      </c>
      <c r="AF15" s="461">
        <v>18</v>
      </c>
      <c r="AG15" s="461">
        <v>4</v>
      </c>
      <c r="AH15" s="461">
        <v>12</v>
      </c>
      <c r="AI15" s="461">
        <v>0</v>
      </c>
      <c r="AJ15" s="476">
        <f t="shared" si="0"/>
        <v>3485</v>
      </c>
      <c r="AK15" s="463"/>
      <c r="AL15" s="464"/>
      <c r="AM15" s="464"/>
      <c r="AN15" s="456" t="s">
        <v>516</v>
      </c>
      <c r="AO15" s="461">
        <v>17</v>
      </c>
      <c r="AP15" s="461">
        <v>28</v>
      </c>
      <c r="AQ15" s="461">
        <v>69</v>
      </c>
      <c r="AR15" s="461">
        <v>0</v>
      </c>
      <c r="AS15" s="461">
        <v>31</v>
      </c>
      <c r="AT15" s="461">
        <v>75</v>
      </c>
      <c r="AU15" s="461">
        <v>34</v>
      </c>
      <c r="AV15" s="461">
        <v>11</v>
      </c>
      <c r="AW15" s="461">
        <v>24</v>
      </c>
      <c r="AX15" s="461">
        <v>11</v>
      </c>
      <c r="AY15" s="461">
        <v>38</v>
      </c>
      <c r="AZ15" s="461">
        <v>47</v>
      </c>
      <c r="BA15" s="456" t="s">
        <v>516</v>
      </c>
      <c r="BB15" s="461">
        <v>8</v>
      </c>
      <c r="BC15" s="461">
        <v>1</v>
      </c>
      <c r="BD15" s="466">
        <v>0</v>
      </c>
      <c r="BE15" s="476">
        <f t="shared" si="1"/>
        <v>1471</v>
      </c>
      <c r="BF15" s="461"/>
      <c r="BG15" s="461"/>
      <c r="BH15" s="461"/>
      <c r="BI15" s="466"/>
      <c r="BJ15" s="467"/>
      <c r="BK15" s="464"/>
      <c r="BL15" s="464"/>
      <c r="BM15" s="464"/>
      <c r="BN15" s="456" t="s">
        <v>516</v>
      </c>
      <c r="BO15" s="461">
        <v>130</v>
      </c>
      <c r="BP15" s="461">
        <v>125</v>
      </c>
      <c r="BQ15" s="461">
        <v>71</v>
      </c>
      <c r="BR15" s="461">
        <v>429</v>
      </c>
      <c r="BS15" s="461">
        <v>79</v>
      </c>
      <c r="BT15" s="461">
        <v>15</v>
      </c>
      <c r="BU15" s="461">
        <v>6</v>
      </c>
      <c r="BV15" s="461">
        <v>100</v>
      </c>
      <c r="BW15" s="461">
        <v>153</v>
      </c>
      <c r="BX15" s="461">
        <v>239</v>
      </c>
      <c r="BY15" s="461">
        <v>66</v>
      </c>
      <c r="BZ15" s="461">
        <v>101</v>
      </c>
      <c r="CA15" s="456" t="s">
        <v>516</v>
      </c>
      <c r="CB15" s="461">
        <v>0</v>
      </c>
      <c r="CC15" s="461">
        <v>0</v>
      </c>
      <c r="CD15" s="461">
        <v>0</v>
      </c>
      <c r="CE15" s="468">
        <f t="shared" si="2"/>
        <v>2505</v>
      </c>
      <c r="CF15" s="461">
        <v>0</v>
      </c>
      <c r="CG15" s="461">
        <v>58</v>
      </c>
      <c r="CH15" s="461">
        <v>41</v>
      </c>
      <c r="CI15" s="461">
        <v>68</v>
      </c>
      <c r="CJ15" s="461">
        <v>43</v>
      </c>
      <c r="CK15" s="461">
        <v>51</v>
      </c>
      <c r="CL15" s="461">
        <v>19</v>
      </c>
      <c r="CM15" s="461">
        <v>80</v>
      </c>
      <c r="CN15" s="456" t="s">
        <v>516</v>
      </c>
      <c r="CO15" s="461">
        <v>141</v>
      </c>
      <c r="CP15" s="461">
        <v>77</v>
      </c>
      <c r="CQ15" s="461">
        <v>105</v>
      </c>
      <c r="CR15" s="461">
        <v>102</v>
      </c>
      <c r="CS15" s="461">
        <v>13</v>
      </c>
      <c r="CT15" s="461">
        <v>80</v>
      </c>
      <c r="CU15" s="461">
        <v>26</v>
      </c>
      <c r="CV15" s="461">
        <v>82</v>
      </c>
      <c r="CW15" s="461">
        <v>15</v>
      </c>
      <c r="CX15" s="461">
        <v>16</v>
      </c>
      <c r="CY15" s="461">
        <v>24</v>
      </c>
      <c r="CZ15" s="461">
        <v>56</v>
      </c>
      <c r="DA15" s="456" t="s">
        <v>516</v>
      </c>
      <c r="DB15" s="461">
        <v>29</v>
      </c>
      <c r="DC15" s="461">
        <v>6</v>
      </c>
      <c r="DD15" s="461">
        <v>16</v>
      </c>
      <c r="DE15" s="461">
        <v>61</v>
      </c>
      <c r="DF15" s="461">
        <v>18</v>
      </c>
      <c r="DG15" s="461">
        <v>44</v>
      </c>
      <c r="DH15" s="461">
        <v>15</v>
      </c>
      <c r="DI15" s="461">
        <v>31</v>
      </c>
      <c r="DJ15" s="476">
        <f t="shared" si="3"/>
        <v>220</v>
      </c>
      <c r="DK15" s="461"/>
      <c r="DL15" s="469"/>
      <c r="DM15" s="469"/>
      <c r="DN15" s="456" t="s">
        <v>516</v>
      </c>
      <c r="DO15" s="461">
        <v>3</v>
      </c>
      <c r="DP15" s="461">
        <v>0</v>
      </c>
      <c r="DQ15" s="477">
        <f t="shared" si="4"/>
        <v>382</v>
      </c>
      <c r="DR15" s="461">
        <v>15</v>
      </c>
      <c r="DS15" s="461">
        <v>265</v>
      </c>
      <c r="DT15" s="461">
        <v>104</v>
      </c>
      <c r="DU15" s="461">
        <v>30</v>
      </c>
      <c r="DV15" s="461">
        <v>214</v>
      </c>
      <c r="DW15" s="476">
        <f t="shared" si="5"/>
        <v>628</v>
      </c>
      <c r="DX15" s="472"/>
      <c r="DY15" s="472"/>
      <c r="DZ15" s="472"/>
    </row>
    <row r="16" spans="1:130" s="471" customFormat="1" ht="18.75" customHeight="1">
      <c r="A16" s="456" t="s">
        <v>519</v>
      </c>
      <c r="B16" s="473">
        <v>114</v>
      </c>
      <c r="C16" s="474">
        <v>44</v>
      </c>
      <c r="D16" s="474">
        <v>22</v>
      </c>
      <c r="E16" s="474">
        <v>40</v>
      </c>
      <c r="F16" s="474">
        <v>67</v>
      </c>
      <c r="G16" s="474">
        <v>13</v>
      </c>
      <c r="H16" s="474">
        <v>61</v>
      </c>
      <c r="I16" s="474">
        <v>18</v>
      </c>
      <c r="J16" s="474">
        <v>84</v>
      </c>
      <c r="K16" s="474">
        <v>22</v>
      </c>
      <c r="L16" s="474">
        <v>33</v>
      </c>
      <c r="M16" s="474">
        <v>26</v>
      </c>
      <c r="N16" s="456" t="s">
        <v>519</v>
      </c>
      <c r="O16" s="473">
        <v>23</v>
      </c>
      <c r="P16" s="461">
        <v>78</v>
      </c>
      <c r="Q16" s="461">
        <v>0</v>
      </c>
      <c r="R16" s="461">
        <v>25</v>
      </c>
      <c r="S16" s="461">
        <v>5</v>
      </c>
      <c r="T16" s="461">
        <v>14</v>
      </c>
      <c r="U16" s="461">
        <v>26</v>
      </c>
      <c r="V16" s="461">
        <v>11</v>
      </c>
      <c r="W16" s="461">
        <v>41</v>
      </c>
      <c r="X16" s="461">
        <v>14</v>
      </c>
      <c r="Y16" s="461">
        <v>24</v>
      </c>
      <c r="Z16" s="461">
        <v>72</v>
      </c>
      <c r="AA16" s="456" t="s">
        <v>519</v>
      </c>
      <c r="AB16" s="461">
        <v>10</v>
      </c>
      <c r="AC16" s="461">
        <v>17</v>
      </c>
      <c r="AD16" s="461">
        <v>5</v>
      </c>
      <c r="AE16" s="461">
        <v>7</v>
      </c>
      <c r="AF16" s="461">
        <v>20</v>
      </c>
      <c r="AG16" s="461">
        <v>6</v>
      </c>
      <c r="AH16" s="461">
        <v>5</v>
      </c>
      <c r="AI16" s="461">
        <v>0</v>
      </c>
      <c r="AJ16" s="476">
        <f t="shared" si="0"/>
        <v>2906</v>
      </c>
      <c r="AK16" s="463"/>
      <c r="AL16" s="464"/>
      <c r="AM16" s="464"/>
      <c r="AN16" s="456" t="s">
        <v>519</v>
      </c>
      <c r="AO16" s="461">
        <v>22</v>
      </c>
      <c r="AP16" s="461">
        <v>38</v>
      </c>
      <c r="AQ16" s="461">
        <v>35</v>
      </c>
      <c r="AR16" s="461">
        <v>2</v>
      </c>
      <c r="AS16" s="461">
        <v>33</v>
      </c>
      <c r="AT16" s="461">
        <v>52</v>
      </c>
      <c r="AU16" s="461">
        <v>11</v>
      </c>
      <c r="AV16" s="461">
        <v>4</v>
      </c>
      <c r="AW16" s="461">
        <v>23</v>
      </c>
      <c r="AX16" s="461">
        <v>12</v>
      </c>
      <c r="AY16" s="461">
        <v>22</v>
      </c>
      <c r="AZ16" s="461">
        <v>20</v>
      </c>
      <c r="BA16" s="456" t="s">
        <v>519</v>
      </c>
      <c r="BB16" s="461">
        <v>17</v>
      </c>
      <c r="BC16" s="461">
        <v>1</v>
      </c>
      <c r="BD16" s="466">
        <v>0</v>
      </c>
      <c r="BE16" s="476">
        <f t="shared" si="1"/>
        <v>1437</v>
      </c>
      <c r="BF16" s="461"/>
      <c r="BG16" s="461"/>
      <c r="BH16" s="461"/>
      <c r="BI16" s="466"/>
      <c r="BJ16" s="467"/>
      <c r="BK16" s="464"/>
      <c r="BL16" s="464"/>
      <c r="BM16" s="464"/>
      <c r="BN16" s="456" t="s">
        <v>519</v>
      </c>
      <c r="BO16" s="461">
        <v>155</v>
      </c>
      <c r="BP16" s="461">
        <v>52</v>
      </c>
      <c r="BQ16" s="461">
        <v>94</v>
      </c>
      <c r="BR16" s="461">
        <v>318</v>
      </c>
      <c r="BS16" s="461">
        <v>69</v>
      </c>
      <c r="BT16" s="461">
        <v>18</v>
      </c>
      <c r="BU16" s="461">
        <v>11</v>
      </c>
      <c r="BV16" s="461">
        <v>81</v>
      </c>
      <c r="BW16" s="461">
        <v>168</v>
      </c>
      <c r="BX16" s="461">
        <v>248</v>
      </c>
      <c r="BY16" s="461">
        <v>109</v>
      </c>
      <c r="BZ16" s="461">
        <v>122</v>
      </c>
      <c r="CA16" s="456" t="s">
        <v>519</v>
      </c>
      <c r="CB16" s="461">
        <v>0</v>
      </c>
      <c r="CC16" s="461">
        <v>0</v>
      </c>
      <c r="CD16" s="461">
        <v>0</v>
      </c>
      <c r="CE16" s="468">
        <f t="shared" si="2"/>
        <v>2290</v>
      </c>
      <c r="CF16" s="461">
        <v>0</v>
      </c>
      <c r="CG16" s="461">
        <v>92</v>
      </c>
      <c r="CH16" s="461">
        <v>39</v>
      </c>
      <c r="CI16" s="461">
        <v>82</v>
      </c>
      <c r="CJ16" s="461">
        <v>45</v>
      </c>
      <c r="CK16" s="461">
        <v>63</v>
      </c>
      <c r="CL16" s="461">
        <v>7</v>
      </c>
      <c r="CM16" s="461">
        <v>76</v>
      </c>
      <c r="CN16" s="456" t="s">
        <v>519</v>
      </c>
      <c r="CO16" s="461">
        <v>121</v>
      </c>
      <c r="CP16" s="461">
        <v>79</v>
      </c>
      <c r="CQ16" s="461">
        <v>72</v>
      </c>
      <c r="CR16" s="461">
        <v>102</v>
      </c>
      <c r="CS16" s="461">
        <v>17</v>
      </c>
      <c r="CT16" s="461">
        <v>115</v>
      </c>
      <c r="CU16" s="461">
        <v>18</v>
      </c>
      <c r="CV16" s="461">
        <v>110</v>
      </c>
      <c r="CW16" s="461">
        <v>18</v>
      </c>
      <c r="CX16" s="461">
        <v>26</v>
      </c>
      <c r="CY16" s="461">
        <v>20</v>
      </c>
      <c r="CZ16" s="461">
        <v>55</v>
      </c>
      <c r="DA16" s="456" t="s">
        <v>519</v>
      </c>
      <c r="DB16" s="461">
        <v>42</v>
      </c>
      <c r="DC16" s="461">
        <v>3</v>
      </c>
      <c r="DD16" s="461">
        <v>19</v>
      </c>
      <c r="DE16" s="461">
        <v>65</v>
      </c>
      <c r="DF16" s="461">
        <v>24</v>
      </c>
      <c r="DG16" s="461">
        <v>55</v>
      </c>
      <c r="DH16" s="461">
        <v>19</v>
      </c>
      <c r="DI16" s="461">
        <v>22</v>
      </c>
      <c r="DJ16" s="476">
        <f t="shared" si="3"/>
        <v>249</v>
      </c>
      <c r="DK16" s="461"/>
      <c r="DL16" s="469"/>
      <c r="DM16" s="469"/>
      <c r="DN16" s="456" t="s">
        <v>519</v>
      </c>
      <c r="DO16" s="461">
        <v>1</v>
      </c>
      <c r="DP16" s="461">
        <v>0</v>
      </c>
      <c r="DQ16" s="477">
        <f t="shared" si="4"/>
        <v>394</v>
      </c>
      <c r="DR16" s="461">
        <v>25</v>
      </c>
      <c r="DS16" s="461">
        <v>275</v>
      </c>
      <c r="DT16" s="461">
        <v>138</v>
      </c>
      <c r="DU16" s="461">
        <v>40</v>
      </c>
      <c r="DV16" s="461">
        <v>248</v>
      </c>
      <c r="DW16" s="476">
        <f t="shared" si="5"/>
        <v>726</v>
      </c>
      <c r="DX16" s="472"/>
      <c r="DY16" s="472"/>
      <c r="DZ16" s="472"/>
    </row>
    <row r="17" spans="1:130" s="471" customFormat="1" ht="18.75" customHeight="1">
      <c r="A17" s="456" t="s">
        <v>524</v>
      </c>
      <c r="B17" s="473">
        <v>90</v>
      </c>
      <c r="C17" s="474">
        <v>43</v>
      </c>
      <c r="D17" s="474">
        <v>32</v>
      </c>
      <c r="E17" s="474">
        <v>37</v>
      </c>
      <c r="F17" s="474">
        <v>59</v>
      </c>
      <c r="G17" s="474">
        <v>13</v>
      </c>
      <c r="H17" s="474">
        <v>57</v>
      </c>
      <c r="I17" s="474">
        <v>22</v>
      </c>
      <c r="J17" s="474">
        <v>99</v>
      </c>
      <c r="K17" s="474">
        <v>30</v>
      </c>
      <c r="L17" s="474">
        <v>37</v>
      </c>
      <c r="M17" s="474">
        <v>48</v>
      </c>
      <c r="N17" s="456" t="s">
        <v>524</v>
      </c>
      <c r="O17" s="473">
        <v>37</v>
      </c>
      <c r="P17" s="461">
        <v>124</v>
      </c>
      <c r="Q17" s="461">
        <v>0</v>
      </c>
      <c r="R17" s="461">
        <v>14</v>
      </c>
      <c r="S17" s="461">
        <v>7</v>
      </c>
      <c r="T17" s="461">
        <v>3</v>
      </c>
      <c r="U17" s="461">
        <v>16</v>
      </c>
      <c r="V17" s="461">
        <v>13</v>
      </c>
      <c r="W17" s="461">
        <v>39</v>
      </c>
      <c r="X17" s="461">
        <v>12</v>
      </c>
      <c r="Y17" s="461">
        <v>16</v>
      </c>
      <c r="Z17" s="461">
        <v>44</v>
      </c>
      <c r="AA17" s="456" t="s">
        <v>524</v>
      </c>
      <c r="AB17" s="461">
        <v>17</v>
      </c>
      <c r="AC17" s="461">
        <v>18</v>
      </c>
      <c r="AD17" s="461">
        <v>4</v>
      </c>
      <c r="AE17" s="461">
        <v>1</v>
      </c>
      <c r="AF17" s="461">
        <v>19</v>
      </c>
      <c r="AG17" s="461">
        <v>8</v>
      </c>
      <c r="AH17" s="461">
        <v>2</v>
      </c>
      <c r="AI17" s="461">
        <v>0</v>
      </c>
      <c r="AJ17" s="476">
        <f t="shared" si="0"/>
        <v>3237</v>
      </c>
      <c r="AK17" s="463"/>
      <c r="AL17" s="464"/>
      <c r="AM17" s="464"/>
      <c r="AN17" s="456" t="s">
        <v>524</v>
      </c>
      <c r="AO17" s="461">
        <v>39</v>
      </c>
      <c r="AP17" s="461">
        <v>57</v>
      </c>
      <c r="AQ17" s="461">
        <v>16</v>
      </c>
      <c r="AR17" s="461">
        <v>1</v>
      </c>
      <c r="AS17" s="461">
        <v>43</v>
      </c>
      <c r="AT17" s="461">
        <v>102</v>
      </c>
      <c r="AU17" s="461">
        <v>14</v>
      </c>
      <c r="AV17" s="461">
        <v>6</v>
      </c>
      <c r="AW17" s="461">
        <v>16</v>
      </c>
      <c r="AX17" s="461">
        <v>10</v>
      </c>
      <c r="AY17" s="461">
        <v>31</v>
      </c>
      <c r="AZ17" s="461">
        <v>25</v>
      </c>
      <c r="BA17" s="456" t="s">
        <v>524</v>
      </c>
      <c r="BB17" s="461">
        <v>11</v>
      </c>
      <c r="BC17" s="461">
        <v>0</v>
      </c>
      <c r="BD17" s="466">
        <v>0</v>
      </c>
      <c r="BE17" s="476">
        <f t="shared" si="1"/>
        <v>1910</v>
      </c>
      <c r="BF17" s="461"/>
      <c r="BG17" s="461"/>
      <c r="BH17" s="461"/>
      <c r="BI17" s="466"/>
      <c r="BJ17" s="467"/>
      <c r="BK17" s="464"/>
      <c r="BL17" s="464"/>
      <c r="BM17" s="464"/>
      <c r="BN17" s="456" t="s">
        <v>524</v>
      </c>
      <c r="BO17" s="461">
        <v>143</v>
      </c>
      <c r="BP17" s="461">
        <v>35</v>
      </c>
      <c r="BQ17" s="461">
        <v>116</v>
      </c>
      <c r="BR17" s="461">
        <v>357</v>
      </c>
      <c r="BS17" s="461">
        <v>166</v>
      </c>
      <c r="BT17" s="461">
        <v>18</v>
      </c>
      <c r="BU17" s="461">
        <v>14</v>
      </c>
      <c r="BV17" s="461">
        <v>100</v>
      </c>
      <c r="BW17" s="461">
        <v>255</v>
      </c>
      <c r="BX17" s="461">
        <v>214</v>
      </c>
      <c r="BY17" s="461">
        <v>161</v>
      </c>
      <c r="BZ17" s="461">
        <v>193</v>
      </c>
      <c r="CA17" s="456" t="s">
        <v>524</v>
      </c>
      <c r="CB17" s="461">
        <v>0</v>
      </c>
      <c r="CC17" s="461">
        <v>0</v>
      </c>
      <c r="CD17" s="461">
        <v>0</v>
      </c>
      <c r="CE17" s="468">
        <f t="shared" si="2"/>
        <v>2426</v>
      </c>
      <c r="CF17" s="461">
        <v>0</v>
      </c>
      <c r="CG17" s="461">
        <v>69</v>
      </c>
      <c r="CH17" s="461">
        <v>43</v>
      </c>
      <c r="CI17" s="461">
        <v>127</v>
      </c>
      <c r="CJ17" s="461">
        <v>40</v>
      </c>
      <c r="CK17" s="461">
        <v>88</v>
      </c>
      <c r="CL17" s="461">
        <v>12</v>
      </c>
      <c r="CM17" s="461">
        <v>54</v>
      </c>
      <c r="CN17" s="456" t="s">
        <v>524</v>
      </c>
      <c r="CO17" s="461">
        <v>151</v>
      </c>
      <c r="CP17" s="461">
        <v>119</v>
      </c>
      <c r="CQ17" s="461">
        <v>79</v>
      </c>
      <c r="CR17" s="461">
        <v>121</v>
      </c>
      <c r="CS17" s="461">
        <v>13</v>
      </c>
      <c r="CT17" s="461">
        <v>95</v>
      </c>
      <c r="CU17" s="461">
        <v>30</v>
      </c>
      <c r="CV17" s="461">
        <v>98</v>
      </c>
      <c r="CW17" s="461">
        <v>33</v>
      </c>
      <c r="CX17" s="461">
        <v>36</v>
      </c>
      <c r="CY17" s="461">
        <v>51</v>
      </c>
      <c r="CZ17" s="461">
        <v>51</v>
      </c>
      <c r="DA17" s="456" t="s">
        <v>524</v>
      </c>
      <c r="DB17" s="461">
        <v>72</v>
      </c>
      <c r="DC17" s="461">
        <v>5</v>
      </c>
      <c r="DD17" s="461">
        <v>16</v>
      </c>
      <c r="DE17" s="461">
        <v>88</v>
      </c>
      <c r="DF17" s="461">
        <v>36</v>
      </c>
      <c r="DG17" s="461">
        <v>71</v>
      </c>
      <c r="DH17" s="461">
        <v>26</v>
      </c>
      <c r="DI17" s="461">
        <v>37</v>
      </c>
      <c r="DJ17" s="476">
        <f t="shared" si="3"/>
        <v>351</v>
      </c>
      <c r="DK17" s="461"/>
      <c r="DL17" s="469"/>
      <c r="DM17" s="469"/>
      <c r="DN17" s="456" t="s">
        <v>524</v>
      </c>
      <c r="DO17" s="461">
        <v>1</v>
      </c>
      <c r="DP17" s="461">
        <v>0</v>
      </c>
      <c r="DQ17" s="477">
        <f t="shared" si="4"/>
        <v>553</v>
      </c>
      <c r="DR17" s="461">
        <v>24</v>
      </c>
      <c r="DS17" s="461">
        <v>363</v>
      </c>
      <c r="DT17" s="461">
        <v>167</v>
      </c>
      <c r="DU17" s="461">
        <v>48</v>
      </c>
      <c r="DV17" s="461">
        <v>318</v>
      </c>
      <c r="DW17" s="476">
        <f t="shared" si="5"/>
        <v>920</v>
      </c>
      <c r="DX17" s="472"/>
      <c r="DY17" s="472"/>
      <c r="DZ17" s="472"/>
    </row>
    <row r="18" spans="1:130" s="471" customFormat="1" ht="18.75" customHeight="1">
      <c r="A18" s="456" t="s">
        <v>530</v>
      </c>
      <c r="B18" s="473">
        <v>60</v>
      </c>
      <c r="C18" s="474">
        <v>28</v>
      </c>
      <c r="D18" s="474">
        <v>30</v>
      </c>
      <c r="E18" s="474">
        <v>32</v>
      </c>
      <c r="F18" s="474">
        <v>37</v>
      </c>
      <c r="G18" s="474">
        <v>19</v>
      </c>
      <c r="H18" s="474">
        <v>33</v>
      </c>
      <c r="I18" s="474">
        <v>19</v>
      </c>
      <c r="J18" s="474">
        <v>101</v>
      </c>
      <c r="K18" s="474">
        <v>31</v>
      </c>
      <c r="L18" s="474">
        <v>48</v>
      </c>
      <c r="M18" s="474">
        <v>42</v>
      </c>
      <c r="N18" s="456" t="s">
        <v>530</v>
      </c>
      <c r="O18" s="473">
        <v>44</v>
      </c>
      <c r="P18" s="461">
        <v>158</v>
      </c>
      <c r="Q18" s="461">
        <v>0</v>
      </c>
      <c r="R18" s="461">
        <v>2</v>
      </c>
      <c r="S18" s="461">
        <v>3</v>
      </c>
      <c r="T18" s="461">
        <v>0</v>
      </c>
      <c r="U18" s="461">
        <v>23</v>
      </c>
      <c r="V18" s="461">
        <v>20</v>
      </c>
      <c r="W18" s="461">
        <v>33</v>
      </c>
      <c r="X18" s="461">
        <v>8</v>
      </c>
      <c r="Y18" s="461">
        <v>9</v>
      </c>
      <c r="Z18" s="461">
        <v>29</v>
      </c>
      <c r="AA18" s="456" t="s">
        <v>530</v>
      </c>
      <c r="AB18" s="461">
        <v>14</v>
      </c>
      <c r="AC18" s="461">
        <v>18</v>
      </c>
      <c r="AD18" s="461">
        <v>7</v>
      </c>
      <c r="AE18" s="461">
        <v>5</v>
      </c>
      <c r="AF18" s="461">
        <v>14</v>
      </c>
      <c r="AG18" s="461">
        <v>6</v>
      </c>
      <c r="AH18" s="461">
        <v>0</v>
      </c>
      <c r="AI18" s="461">
        <v>0</v>
      </c>
      <c r="AJ18" s="476">
        <f t="shared" si="0"/>
        <v>3055</v>
      </c>
      <c r="AK18" s="463"/>
      <c r="AL18" s="464"/>
      <c r="AM18" s="464"/>
      <c r="AN18" s="456" t="s">
        <v>530</v>
      </c>
      <c r="AO18" s="461">
        <v>46</v>
      </c>
      <c r="AP18" s="461">
        <v>61</v>
      </c>
      <c r="AQ18" s="461">
        <v>10</v>
      </c>
      <c r="AR18" s="461">
        <v>1</v>
      </c>
      <c r="AS18" s="461">
        <v>59</v>
      </c>
      <c r="AT18" s="461">
        <v>79</v>
      </c>
      <c r="AU18" s="461">
        <v>13</v>
      </c>
      <c r="AV18" s="461">
        <v>7</v>
      </c>
      <c r="AW18" s="461">
        <v>14</v>
      </c>
      <c r="AX18" s="461">
        <v>13</v>
      </c>
      <c r="AY18" s="461">
        <v>28</v>
      </c>
      <c r="AZ18" s="461">
        <v>18</v>
      </c>
      <c r="BA18" s="456" t="s">
        <v>530</v>
      </c>
      <c r="BB18" s="461">
        <v>15</v>
      </c>
      <c r="BC18" s="461">
        <v>0</v>
      </c>
      <c r="BD18" s="466">
        <v>0</v>
      </c>
      <c r="BE18" s="476">
        <f t="shared" si="1"/>
        <v>2106</v>
      </c>
      <c r="BF18" s="461"/>
      <c r="BG18" s="461"/>
      <c r="BH18" s="461"/>
      <c r="BI18" s="466"/>
      <c r="BJ18" s="467"/>
      <c r="BK18" s="464"/>
      <c r="BL18" s="464"/>
      <c r="BM18" s="464"/>
      <c r="BN18" s="456" t="s">
        <v>530</v>
      </c>
      <c r="BO18" s="461">
        <v>159</v>
      </c>
      <c r="BP18" s="461">
        <v>25</v>
      </c>
      <c r="BQ18" s="461">
        <v>115</v>
      </c>
      <c r="BR18" s="461">
        <v>252</v>
      </c>
      <c r="BS18" s="461">
        <v>190</v>
      </c>
      <c r="BT18" s="461">
        <v>22</v>
      </c>
      <c r="BU18" s="461">
        <v>24</v>
      </c>
      <c r="BV18" s="461">
        <v>103</v>
      </c>
      <c r="BW18" s="461">
        <v>281</v>
      </c>
      <c r="BX18" s="461">
        <v>178</v>
      </c>
      <c r="BY18" s="461">
        <v>113</v>
      </c>
      <c r="BZ18" s="461">
        <v>213</v>
      </c>
      <c r="CA18" s="456" t="s">
        <v>530</v>
      </c>
      <c r="CB18" s="461">
        <v>0</v>
      </c>
      <c r="CC18" s="461">
        <v>0</v>
      </c>
      <c r="CD18" s="461">
        <v>0</v>
      </c>
      <c r="CE18" s="468">
        <f t="shared" si="2"/>
        <v>2122</v>
      </c>
      <c r="CF18" s="461">
        <v>0</v>
      </c>
      <c r="CG18" s="461">
        <v>44</v>
      </c>
      <c r="CH18" s="461">
        <v>17</v>
      </c>
      <c r="CI18" s="461">
        <v>149</v>
      </c>
      <c r="CJ18" s="461">
        <v>41</v>
      </c>
      <c r="CK18" s="461">
        <v>97</v>
      </c>
      <c r="CL18" s="461">
        <v>8</v>
      </c>
      <c r="CM18" s="461">
        <v>40</v>
      </c>
      <c r="CN18" s="456" t="s">
        <v>530</v>
      </c>
      <c r="CO18" s="461">
        <v>183</v>
      </c>
      <c r="CP18" s="461">
        <v>122</v>
      </c>
      <c r="CQ18" s="461">
        <v>94</v>
      </c>
      <c r="CR18" s="461">
        <v>145</v>
      </c>
      <c r="CS18" s="461">
        <v>17</v>
      </c>
      <c r="CT18" s="461">
        <v>61</v>
      </c>
      <c r="CU18" s="461">
        <v>34</v>
      </c>
      <c r="CV18" s="461">
        <v>38</v>
      </c>
      <c r="CW18" s="461">
        <v>34</v>
      </c>
      <c r="CX18" s="461">
        <v>31</v>
      </c>
      <c r="CY18" s="461">
        <v>57</v>
      </c>
      <c r="CZ18" s="461">
        <v>56</v>
      </c>
      <c r="DA18" s="456" t="s">
        <v>530</v>
      </c>
      <c r="DB18" s="461">
        <v>40</v>
      </c>
      <c r="DC18" s="461">
        <v>6</v>
      </c>
      <c r="DD18" s="461">
        <v>29</v>
      </c>
      <c r="DE18" s="461">
        <v>85</v>
      </c>
      <c r="DF18" s="461">
        <v>16</v>
      </c>
      <c r="DG18" s="461">
        <v>72</v>
      </c>
      <c r="DH18" s="461">
        <v>20</v>
      </c>
      <c r="DI18" s="461">
        <v>56</v>
      </c>
      <c r="DJ18" s="476">
        <f t="shared" si="3"/>
        <v>324</v>
      </c>
      <c r="DK18" s="461"/>
      <c r="DL18" s="469"/>
      <c r="DM18" s="469"/>
      <c r="DN18" s="456" t="s">
        <v>530</v>
      </c>
      <c r="DO18" s="461">
        <v>1</v>
      </c>
      <c r="DP18" s="461">
        <v>0</v>
      </c>
      <c r="DQ18" s="477">
        <f t="shared" si="4"/>
        <v>538</v>
      </c>
      <c r="DR18" s="461">
        <v>25</v>
      </c>
      <c r="DS18" s="461">
        <v>347</v>
      </c>
      <c r="DT18" s="461">
        <v>158</v>
      </c>
      <c r="DU18" s="461">
        <v>64</v>
      </c>
      <c r="DV18" s="461">
        <v>359</v>
      </c>
      <c r="DW18" s="476">
        <f t="shared" si="5"/>
        <v>953</v>
      </c>
      <c r="DX18" s="472"/>
      <c r="DY18" s="472"/>
      <c r="DZ18" s="472"/>
    </row>
    <row r="19" spans="1:130" s="471" customFormat="1" ht="18.75" customHeight="1">
      <c r="A19" s="456" t="s">
        <v>508</v>
      </c>
      <c r="B19" s="473">
        <v>59</v>
      </c>
      <c r="C19" s="474">
        <v>24</v>
      </c>
      <c r="D19" s="474">
        <v>25</v>
      </c>
      <c r="E19" s="474">
        <v>27</v>
      </c>
      <c r="F19" s="474">
        <v>32</v>
      </c>
      <c r="G19" s="474">
        <v>11</v>
      </c>
      <c r="H19" s="474">
        <v>24</v>
      </c>
      <c r="I19" s="474">
        <v>9</v>
      </c>
      <c r="J19" s="474">
        <v>71</v>
      </c>
      <c r="K19" s="475">
        <v>27</v>
      </c>
      <c r="L19" s="474">
        <v>54</v>
      </c>
      <c r="M19" s="474">
        <v>43</v>
      </c>
      <c r="N19" s="456" t="s">
        <v>508</v>
      </c>
      <c r="O19" s="473">
        <v>29</v>
      </c>
      <c r="P19" s="461">
        <v>112</v>
      </c>
      <c r="Q19" s="461">
        <v>0</v>
      </c>
      <c r="R19" s="461">
        <v>0</v>
      </c>
      <c r="S19" s="461">
        <v>4</v>
      </c>
      <c r="T19" s="461">
        <v>0</v>
      </c>
      <c r="U19" s="461">
        <v>25</v>
      </c>
      <c r="V19" s="461">
        <v>9</v>
      </c>
      <c r="W19" s="461">
        <v>29</v>
      </c>
      <c r="X19" s="461">
        <v>3</v>
      </c>
      <c r="Y19" s="461">
        <v>8</v>
      </c>
      <c r="Z19" s="461">
        <v>20</v>
      </c>
      <c r="AA19" s="456" t="s">
        <v>508</v>
      </c>
      <c r="AB19" s="461">
        <v>8</v>
      </c>
      <c r="AC19" s="461">
        <v>23</v>
      </c>
      <c r="AD19" s="461">
        <v>4</v>
      </c>
      <c r="AE19" s="461">
        <v>7</v>
      </c>
      <c r="AF19" s="461">
        <v>11</v>
      </c>
      <c r="AG19" s="461">
        <v>4</v>
      </c>
      <c r="AH19" s="461">
        <v>0</v>
      </c>
      <c r="AI19" s="461">
        <v>0</v>
      </c>
      <c r="AJ19" s="476">
        <f t="shared" si="0"/>
        <v>2531</v>
      </c>
      <c r="AK19" s="463"/>
      <c r="AL19" s="464"/>
      <c r="AM19" s="464"/>
      <c r="AN19" s="456" t="s">
        <v>508</v>
      </c>
      <c r="AO19" s="461">
        <v>34</v>
      </c>
      <c r="AP19" s="461">
        <v>32</v>
      </c>
      <c r="AQ19" s="461">
        <v>11</v>
      </c>
      <c r="AR19" s="461">
        <v>0</v>
      </c>
      <c r="AS19" s="461">
        <v>26</v>
      </c>
      <c r="AT19" s="461">
        <v>37</v>
      </c>
      <c r="AU19" s="461">
        <v>9</v>
      </c>
      <c r="AV19" s="461">
        <v>4</v>
      </c>
      <c r="AW19" s="461">
        <v>4</v>
      </c>
      <c r="AX19" s="461">
        <v>6</v>
      </c>
      <c r="AY19" s="461">
        <v>16</v>
      </c>
      <c r="AZ19" s="461">
        <v>9</v>
      </c>
      <c r="BA19" s="456" t="s">
        <v>508</v>
      </c>
      <c r="BB19" s="461">
        <v>16</v>
      </c>
      <c r="BC19" s="461">
        <v>0</v>
      </c>
      <c r="BD19" s="466">
        <v>0</v>
      </c>
      <c r="BE19" s="476">
        <f t="shared" si="1"/>
        <v>1510</v>
      </c>
      <c r="BF19" s="461"/>
      <c r="BG19" s="461"/>
      <c r="BH19" s="461"/>
      <c r="BI19" s="466"/>
      <c r="BJ19" s="467"/>
      <c r="BK19" s="464"/>
      <c r="BL19" s="464"/>
      <c r="BM19" s="464"/>
      <c r="BN19" s="456" t="s">
        <v>508</v>
      </c>
      <c r="BO19" s="461">
        <v>90</v>
      </c>
      <c r="BP19" s="461">
        <v>33</v>
      </c>
      <c r="BQ19" s="461">
        <v>96</v>
      </c>
      <c r="BR19" s="461">
        <v>209</v>
      </c>
      <c r="BS19" s="461">
        <v>124</v>
      </c>
      <c r="BT19" s="461">
        <v>15</v>
      </c>
      <c r="BU19" s="461">
        <v>18</v>
      </c>
      <c r="BV19" s="461">
        <v>55</v>
      </c>
      <c r="BW19" s="461">
        <v>207</v>
      </c>
      <c r="BX19" s="461">
        <v>130</v>
      </c>
      <c r="BY19" s="461">
        <v>67</v>
      </c>
      <c r="BZ19" s="461">
        <v>198</v>
      </c>
      <c r="CA19" s="456" t="s">
        <v>508</v>
      </c>
      <c r="CB19" s="461">
        <v>0</v>
      </c>
      <c r="CC19" s="461">
        <v>0</v>
      </c>
      <c r="CD19" s="461">
        <v>0</v>
      </c>
      <c r="CE19" s="468">
        <f t="shared" si="2"/>
        <v>1535</v>
      </c>
      <c r="CF19" s="461">
        <v>0</v>
      </c>
      <c r="CG19" s="461">
        <v>25</v>
      </c>
      <c r="CH19" s="461">
        <v>28</v>
      </c>
      <c r="CI19" s="461">
        <v>112</v>
      </c>
      <c r="CJ19" s="461">
        <v>31</v>
      </c>
      <c r="CK19" s="461">
        <v>77</v>
      </c>
      <c r="CL19" s="461">
        <v>5</v>
      </c>
      <c r="CM19" s="461">
        <v>17</v>
      </c>
      <c r="CN19" s="456" t="s">
        <v>508</v>
      </c>
      <c r="CO19" s="461">
        <v>161</v>
      </c>
      <c r="CP19" s="461">
        <v>96</v>
      </c>
      <c r="CQ19" s="461">
        <v>56</v>
      </c>
      <c r="CR19" s="461">
        <v>111</v>
      </c>
      <c r="CS19" s="461">
        <v>11</v>
      </c>
      <c r="CT19" s="461">
        <v>34</v>
      </c>
      <c r="CU19" s="461">
        <v>23</v>
      </c>
      <c r="CV19" s="461">
        <v>20</v>
      </c>
      <c r="CW19" s="461">
        <v>24</v>
      </c>
      <c r="CX19" s="461">
        <v>37</v>
      </c>
      <c r="CY19" s="461">
        <v>60</v>
      </c>
      <c r="CZ19" s="461">
        <v>58</v>
      </c>
      <c r="DA19" s="456" t="s">
        <v>508</v>
      </c>
      <c r="DB19" s="461">
        <v>27</v>
      </c>
      <c r="DC19" s="461">
        <v>5</v>
      </c>
      <c r="DD19" s="461">
        <v>19</v>
      </c>
      <c r="DE19" s="461">
        <v>54</v>
      </c>
      <c r="DF19" s="461">
        <v>17</v>
      </c>
      <c r="DG19" s="461">
        <v>74</v>
      </c>
      <c r="DH19" s="461">
        <v>16</v>
      </c>
      <c r="DI19" s="461">
        <v>40</v>
      </c>
      <c r="DJ19" s="476">
        <f t="shared" si="3"/>
        <v>252</v>
      </c>
      <c r="DK19" s="461"/>
      <c r="DL19" s="469"/>
      <c r="DM19" s="469"/>
      <c r="DN19" s="456" t="s">
        <v>508</v>
      </c>
      <c r="DO19" s="461">
        <v>2</v>
      </c>
      <c r="DP19" s="461">
        <v>0</v>
      </c>
      <c r="DQ19" s="477">
        <f t="shared" si="4"/>
        <v>436</v>
      </c>
      <c r="DR19" s="461">
        <v>18</v>
      </c>
      <c r="DS19" s="461">
        <v>307</v>
      </c>
      <c r="DT19" s="461">
        <v>141</v>
      </c>
      <c r="DU19" s="461">
        <v>52</v>
      </c>
      <c r="DV19" s="461">
        <v>283</v>
      </c>
      <c r="DW19" s="476">
        <f t="shared" si="5"/>
        <v>801</v>
      </c>
      <c r="DX19" s="472"/>
      <c r="DY19" s="472"/>
      <c r="DZ19" s="472"/>
    </row>
    <row r="20" spans="1:130" s="471" customFormat="1" ht="18.75" customHeight="1">
      <c r="A20" s="456" t="s">
        <v>511</v>
      </c>
      <c r="B20" s="473">
        <v>52</v>
      </c>
      <c r="C20" s="474">
        <v>26</v>
      </c>
      <c r="D20" s="474">
        <v>25</v>
      </c>
      <c r="E20" s="474">
        <v>27</v>
      </c>
      <c r="F20" s="474">
        <v>25</v>
      </c>
      <c r="G20" s="474">
        <v>12</v>
      </c>
      <c r="H20" s="474">
        <v>12</v>
      </c>
      <c r="I20" s="474">
        <v>12</v>
      </c>
      <c r="J20" s="474">
        <v>78</v>
      </c>
      <c r="K20" s="475">
        <v>19</v>
      </c>
      <c r="L20" s="474">
        <v>33</v>
      </c>
      <c r="M20" s="474">
        <v>22</v>
      </c>
      <c r="N20" s="456" t="s">
        <v>511</v>
      </c>
      <c r="O20" s="473">
        <v>23</v>
      </c>
      <c r="P20" s="461">
        <v>87</v>
      </c>
      <c r="Q20" s="461">
        <v>0</v>
      </c>
      <c r="R20" s="461">
        <v>0</v>
      </c>
      <c r="S20" s="461">
        <v>1</v>
      </c>
      <c r="T20" s="461">
        <v>0</v>
      </c>
      <c r="U20" s="461">
        <v>18</v>
      </c>
      <c r="V20" s="461">
        <v>10</v>
      </c>
      <c r="W20" s="461">
        <v>35</v>
      </c>
      <c r="X20" s="461">
        <v>2</v>
      </c>
      <c r="Y20" s="461">
        <v>11</v>
      </c>
      <c r="Z20" s="461">
        <v>21</v>
      </c>
      <c r="AA20" s="456" t="s">
        <v>511</v>
      </c>
      <c r="AB20" s="461">
        <v>7</v>
      </c>
      <c r="AC20" s="461">
        <v>16</v>
      </c>
      <c r="AD20" s="461">
        <v>8</v>
      </c>
      <c r="AE20" s="461">
        <v>6</v>
      </c>
      <c r="AF20" s="461">
        <v>12</v>
      </c>
      <c r="AG20" s="461">
        <v>4</v>
      </c>
      <c r="AH20" s="461">
        <v>0</v>
      </c>
      <c r="AI20" s="461">
        <v>0</v>
      </c>
      <c r="AJ20" s="476">
        <f t="shared" si="0"/>
        <v>1827</v>
      </c>
      <c r="AK20" s="463"/>
      <c r="AL20" s="464"/>
      <c r="AM20" s="464"/>
      <c r="AN20" s="456" t="s">
        <v>511</v>
      </c>
      <c r="AO20" s="461">
        <v>17</v>
      </c>
      <c r="AP20" s="461">
        <v>25</v>
      </c>
      <c r="AQ20" s="461">
        <v>4</v>
      </c>
      <c r="AR20" s="461">
        <v>0</v>
      </c>
      <c r="AS20" s="461">
        <v>18</v>
      </c>
      <c r="AT20" s="461">
        <v>28</v>
      </c>
      <c r="AU20" s="461">
        <v>9</v>
      </c>
      <c r="AV20" s="461">
        <v>5</v>
      </c>
      <c r="AW20" s="461">
        <v>8</v>
      </c>
      <c r="AX20" s="461">
        <v>4</v>
      </c>
      <c r="AY20" s="461">
        <v>12</v>
      </c>
      <c r="AZ20" s="461">
        <v>13</v>
      </c>
      <c r="BA20" s="456" t="s">
        <v>511</v>
      </c>
      <c r="BB20" s="461">
        <v>11</v>
      </c>
      <c r="BC20" s="461">
        <v>1</v>
      </c>
      <c r="BD20" s="466">
        <v>0</v>
      </c>
      <c r="BE20" s="476">
        <f t="shared" si="1"/>
        <v>963</v>
      </c>
      <c r="BF20" s="461"/>
      <c r="BG20" s="461"/>
      <c r="BH20" s="461"/>
      <c r="BI20" s="466"/>
      <c r="BJ20" s="467"/>
      <c r="BK20" s="464"/>
      <c r="BL20" s="464"/>
      <c r="BM20" s="464"/>
      <c r="BN20" s="456" t="s">
        <v>511</v>
      </c>
      <c r="BO20" s="461">
        <v>62</v>
      </c>
      <c r="BP20" s="461">
        <v>20</v>
      </c>
      <c r="BQ20" s="461">
        <v>55</v>
      </c>
      <c r="BR20" s="461">
        <v>128</v>
      </c>
      <c r="BS20" s="461">
        <v>55</v>
      </c>
      <c r="BT20" s="461">
        <v>19</v>
      </c>
      <c r="BU20" s="461">
        <v>9</v>
      </c>
      <c r="BV20" s="461">
        <v>58</v>
      </c>
      <c r="BW20" s="461">
        <v>148</v>
      </c>
      <c r="BX20" s="461">
        <v>77</v>
      </c>
      <c r="BY20" s="461">
        <v>37</v>
      </c>
      <c r="BZ20" s="461">
        <v>107</v>
      </c>
      <c r="CA20" s="456" t="s">
        <v>511</v>
      </c>
      <c r="CB20" s="461">
        <v>0</v>
      </c>
      <c r="CC20" s="461">
        <v>0</v>
      </c>
      <c r="CD20" s="461">
        <v>0</v>
      </c>
      <c r="CE20" s="468">
        <f t="shared" si="2"/>
        <v>978</v>
      </c>
      <c r="CF20" s="461">
        <v>0</v>
      </c>
      <c r="CG20" s="461">
        <v>23</v>
      </c>
      <c r="CH20" s="461">
        <v>9</v>
      </c>
      <c r="CI20" s="461">
        <v>43</v>
      </c>
      <c r="CJ20" s="461">
        <v>23</v>
      </c>
      <c r="CK20" s="461">
        <v>39</v>
      </c>
      <c r="CL20" s="461">
        <v>2</v>
      </c>
      <c r="CM20" s="461">
        <v>22</v>
      </c>
      <c r="CN20" s="456" t="s">
        <v>511</v>
      </c>
      <c r="CO20" s="461">
        <v>101</v>
      </c>
      <c r="CP20" s="461">
        <v>65</v>
      </c>
      <c r="CQ20" s="461">
        <v>36</v>
      </c>
      <c r="CR20" s="461">
        <v>61</v>
      </c>
      <c r="CS20" s="461">
        <v>6</v>
      </c>
      <c r="CT20" s="461">
        <v>34</v>
      </c>
      <c r="CU20" s="461">
        <v>20</v>
      </c>
      <c r="CV20" s="461">
        <v>16</v>
      </c>
      <c r="CW20" s="461">
        <v>15</v>
      </c>
      <c r="CX20" s="461">
        <v>16</v>
      </c>
      <c r="CY20" s="461">
        <v>36</v>
      </c>
      <c r="CZ20" s="461">
        <v>33</v>
      </c>
      <c r="DA20" s="456" t="s">
        <v>511</v>
      </c>
      <c r="DB20" s="461">
        <v>42</v>
      </c>
      <c r="DC20" s="461">
        <v>6</v>
      </c>
      <c r="DD20" s="461">
        <v>23</v>
      </c>
      <c r="DE20" s="461">
        <v>64</v>
      </c>
      <c r="DF20" s="461">
        <v>24</v>
      </c>
      <c r="DG20" s="461">
        <v>60</v>
      </c>
      <c r="DH20" s="461">
        <v>18</v>
      </c>
      <c r="DI20" s="461">
        <v>43</v>
      </c>
      <c r="DJ20" s="476">
        <f t="shared" si="3"/>
        <v>280</v>
      </c>
      <c r="DK20" s="461"/>
      <c r="DL20" s="469"/>
      <c r="DM20" s="469"/>
      <c r="DN20" s="456" t="s">
        <v>511</v>
      </c>
      <c r="DO20" s="461">
        <v>0</v>
      </c>
      <c r="DP20" s="461">
        <v>0</v>
      </c>
      <c r="DQ20" s="477">
        <f t="shared" si="4"/>
        <v>417</v>
      </c>
      <c r="DR20" s="461">
        <v>21</v>
      </c>
      <c r="DS20" s="461">
        <v>269</v>
      </c>
      <c r="DT20" s="461">
        <v>116</v>
      </c>
      <c r="DU20" s="461">
        <v>47</v>
      </c>
      <c r="DV20" s="461">
        <v>268</v>
      </c>
      <c r="DW20" s="476">
        <f t="shared" si="5"/>
        <v>721</v>
      </c>
      <c r="DX20" s="472"/>
      <c r="DY20" s="472"/>
      <c r="DZ20" s="472"/>
    </row>
    <row r="21" spans="1:129" s="471" customFormat="1" ht="18.75" customHeight="1">
      <c r="A21" s="456" t="s">
        <v>514</v>
      </c>
      <c r="B21" s="473">
        <v>52</v>
      </c>
      <c r="C21" s="474">
        <v>10</v>
      </c>
      <c r="D21" s="474">
        <v>13</v>
      </c>
      <c r="E21" s="474">
        <v>18</v>
      </c>
      <c r="F21" s="474">
        <v>23</v>
      </c>
      <c r="G21" s="474">
        <v>7</v>
      </c>
      <c r="H21" s="474">
        <v>13</v>
      </c>
      <c r="I21" s="474">
        <v>8</v>
      </c>
      <c r="J21" s="475">
        <v>45</v>
      </c>
      <c r="K21" s="475">
        <v>20</v>
      </c>
      <c r="L21" s="474">
        <v>28</v>
      </c>
      <c r="M21" s="474">
        <v>16</v>
      </c>
      <c r="N21" s="456" t="s">
        <v>514</v>
      </c>
      <c r="O21" s="473">
        <v>17</v>
      </c>
      <c r="P21" s="461">
        <v>71</v>
      </c>
      <c r="Q21" s="461">
        <v>0</v>
      </c>
      <c r="R21" s="461">
        <v>1</v>
      </c>
      <c r="S21" s="461">
        <v>6</v>
      </c>
      <c r="T21" s="461">
        <v>0</v>
      </c>
      <c r="U21" s="461">
        <v>9</v>
      </c>
      <c r="V21" s="461">
        <v>8</v>
      </c>
      <c r="W21" s="461">
        <v>20</v>
      </c>
      <c r="X21" s="461">
        <v>5</v>
      </c>
      <c r="Y21" s="461">
        <v>10</v>
      </c>
      <c r="Z21" s="461">
        <v>15</v>
      </c>
      <c r="AA21" s="456" t="s">
        <v>514</v>
      </c>
      <c r="AB21" s="461">
        <v>4</v>
      </c>
      <c r="AC21" s="461">
        <v>8</v>
      </c>
      <c r="AD21" s="461">
        <v>2</v>
      </c>
      <c r="AE21" s="461">
        <v>1</v>
      </c>
      <c r="AF21" s="461">
        <v>5</v>
      </c>
      <c r="AG21" s="461">
        <v>2</v>
      </c>
      <c r="AH21" s="461">
        <v>0</v>
      </c>
      <c r="AI21" s="461">
        <v>0</v>
      </c>
      <c r="AJ21" s="476">
        <f t="shared" si="0"/>
        <v>1407</v>
      </c>
      <c r="AK21" s="463"/>
      <c r="AL21" s="464"/>
      <c r="AM21" s="464"/>
      <c r="AN21" s="456" t="s">
        <v>514</v>
      </c>
      <c r="AO21" s="461">
        <v>13</v>
      </c>
      <c r="AP21" s="461">
        <v>8</v>
      </c>
      <c r="AQ21" s="461">
        <v>3</v>
      </c>
      <c r="AR21" s="461">
        <v>0</v>
      </c>
      <c r="AS21" s="461">
        <v>14</v>
      </c>
      <c r="AT21" s="461">
        <v>27</v>
      </c>
      <c r="AU21" s="461">
        <v>4</v>
      </c>
      <c r="AV21" s="461">
        <v>5</v>
      </c>
      <c r="AW21" s="461">
        <v>4</v>
      </c>
      <c r="AX21" s="461">
        <v>8</v>
      </c>
      <c r="AY21" s="461">
        <v>6</v>
      </c>
      <c r="AZ21" s="461">
        <v>7</v>
      </c>
      <c r="BA21" s="456" t="s">
        <v>514</v>
      </c>
      <c r="BB21" s="461">
        <v>5</v>
      </c>
      <c r="BC21" s="461">
        <v>0</v>
      </c>
      <c r="BD21" s="466">
        <v>0</v>
      </c>
      <c r="BE21" s="476">
        <f t="shared" si="1"/>
        <v>671</v>
      </c>
      <c r="BF21" s="461"/>
      <c r="BG21" s="461"/>
      <c r="BH21" s="461"/>
      <c r="BI21" s="466"/>
      <c r="BJ21" s="467"/>
      <c r="BK21" s="464"/>
      <c r="BL21" s="464"/>
      <c r="BM21" s="464"/>
      <c r="BN21" s="456" t="s">
        <v>514</v>
      </c>
      <c r="BO21" s="461">
        <v>52</v>
      </c>
      <c r="BP21" s="461">
        <v>22</v>
      </c>
      <c r="BQ21" s="461">
        <v>67</v>
      </c>
      <c r="BR21" s="461">
        <v>84</v>
      </c>
      <c r="BS21" s="461">
        <v>30</v>
      </c>
      <c r="BT21" s="461">
        <v>18</v>
      </c>
      <c r="BU21" s="461">
        <v>10</v>
      </c>
      <c r="BV21" s="461">
        <v>50</v>
      </c>
      <c r="BW21" s="461">
        <v>141</v>
      </c>
      <c r="BX21" s="461">
        <v>53</v>
      </c>
      <c r="BY21" s="461">
        <v>40</v>
      </c>
      <c r="BZ21" s="461">
        <v>61</v>
      </c>
      <c r="CA21" s="456" t="s">
        <v>514</v>
      </c>
      <c r="CB21" s="461">
        <v>0</v>
      </c>
      <c r="CC21" s="461">
        <v>0</v>
      </c>
      <c r="CD21" s="461">
        <v>0</v>
      </c>
      <c r="CE21" s="468">
        <f t="shared" si="2"/>
        <v>766</v>
      </c>
      <c r="CF21" s="461">
        <v>0</v>
      </c>
      <c r="CG21" s="461">
        <v>11</v>
      </c>
      <c r="CH21" s="461">
        <v>6</v>
      </c>
      <c r="CI21" s="461">
        <v>29</v>
      </c>
      <c r="CJ21" s="461">
        <v>9</v>
      </c>
      <c r="CK21" s="461">
        <v>17</v>
      </c>
      <c r="CL21" s="461">
        <v>3</v>
      </c>
      <c r="CM21" s="461">
        <v>10</v>
      </c>
      <c r="CN21" s="456" t="s">
        <v>514</v>
      </c>
      <c r="CO21" s="461">
        <v>89</v>
      </c>
      <c r="CP21" s="461">
        <v>51</v>
      </c>
      <c r="CQ21" s="461">
        <v>31</v>
      </c>
      <c r="CR21" s="461">
        <v>52</v>
      </c>
      <c r="CS21" s="461">
        <v>2</v>
      </c>
      <c r="CT21" s="461">
        <v>18</v>
      </c>
      <c r="CU21" s="461">
        <v>7</v>
      </c>
      <c r="CV21" s="461">
        <v>10</v>
      </c>
      <c r="CW21" s="461">
        <v>4</v>
      </c>
      <c r="CX21" s="461">
        <v>6</v>
      </c>
      <c r="CY21" s="461">
        <v>11</v>
      </c>
      <c r="CZ21" s="461">
        <v>11</v>
      </c>
      <c r="DA21" s="456" t="s">
        <v>514</v>
      </c>
      <c r="DB21" s="461">
        <v>51</v>
      </c>
      <c r="DC21" s="461">
        <v>5</v>
      </c>
      <c r="DD21" s="461">
        <v>21</v>
      </c>
      <c r="DE21" s="461">
        <v>76</v>
      </c>
      <c r="DF21" s="461">
        <v>30</v>
      </c>
      <c r="DG21" s="461">
        <v>60</v>
      </c>
      <c r="DH21" s="461">
        <v>14</v>
      </c>
      <c r="DI21" s="461">
        <v>45</v>
      </c>
      <c r="DJ21" s="476">
        <f t="shared" si="3"/>
        <v>302</v>
      </c>
      <c r="DK21" s="461"/>
      <c r="DL21" s="469"/>
      <c r="DM21" s="469"/>
      <c r="DN21" s="456" t="s">
        <v>514</v>
      </c>
      <c r="DO21" s="461">
        <v>0</v>
      </c>
      <c r="DP21" s="461">
        <v>0</v>
      </c>
      <c r="DQ21" s="477">
        <f t="shared" si="4"/>
        <v>444</v>
      </c>
      <c r="DR21" s="461">
        <v>15</v>
      </c>
      <c r="DS21" s="461">
        <v>211</v>
      </c>
      <c r="DT21" s="461">
        <v>109</v>
      </c>
      <c r="DU21" s="461">
        <v>55</v>
      </c>
      <c r="DV21" s="461">
        <v>241</v>
      </c>
      <c r="DW21" s="476">
        <f t="shared" si="5"/>
        <v>631</v>
      </c>
      <c r="DY21" s="472"/>
    </row>
    <row r="22" spans="1:130" s="471" customFormat="1" ht="18.75" customHeight="1">
      <c r="A22" s="456" t="s">
        <v>517</v>
      </c>
      <c r="B22" s="473">
        <v>26</v>
      </c>
      <c r="C22" s="474">
        <v>5</v>
      </c>
      <c r="D22" s="474">
        <v>18</v>
      </c>
      <c r="E22" s="474">
        <v>7</v>
      </c>
      <c r="F22" s="474">
        <v>7</v>
      </c>
      <c r="G22" s="474">
        <v>8</v>
      </c>
      <c r="H22" s="474">
        <v>6</v>
      </c>
      <c r="I22" s="474">
        <v>2</v>
      </c>
      <c r="J22" s="475">
        <v>32</v>
      </c>
      <c r="K22" s="475">
        <v>24</v>
      </c>
      <c r="L22" s="474">
        <v>31</v>
      </c>
      <c r="M22" s="474">
        <v>13</v>
      </c>
      <c r="N22" s="456" t="s">
        <v>517</v>
      </c>
      <c r="O22" s="473">
        <v>13</v>
      </c>
      <c r="P22" s="461">
        <v>46</v>
      </c>
      <c r="Q22" s="461">
        <v>0</v>
      </c>
      <c r="R22" s="461">
        <v>0</v>
      </c>
      <c r="S22" s="461">
        <v>1</v>
      </c>
      <c r="T22" s="461">
        <v>0</v>
      </c>
      <c r="U22" s="461">
        <v>1</v>
      </c>
      <c r="V22" s="461">
        <v>5</v>
      </c>
      <c r="W22" s="461">
        <v>6</v>
      </c>
      <c r="X22" s="461">
        <v>1</v>
      </c>
      <c r="Y22" s="461">
        <v>2</v>
      </c>
      <c r="Z22" s="461">
        <v>8</v>
      </c>
      <c r="AA22" s="456" t="s">
        <v>517</v>
      </c>
      <c r="AB22" s="461">
        <v>2</v>
      </c>
      <c r="AC22" s="461">
        <v>6</v>
      </c>
      <c r="AD22" s="461">
        <v>1</v>
      </c>
      <c r="AE22" s="461">
        <v>0</v>
      </c>
      <c r="AF22" s="461">
        <v>4</v>
      </c>
      <c r="AG22" s="461">
        <v>3</v>
      </c>
      <c r="AH22" s="461">
        <v>1</v>
      </c>
      <c r="AI22" s="461">
        <v>0</v>
      </c>
      <c r="AJ22" s="476">
        <f t="shared" si="0"/>
        <v>850</v>
      </c>
      <c r="AK22" s="463"/>
      <c r="AL22" s="464"/>
      <c r="AM22" s="464"/>
      <c r="AN22" s="456" t="s">
        <v>517</v>
      </c>
      <c r="AO22" s="461">
        <v>9</v>
      </c>
      <c r="AP22" s="461">
        <v>11</v>
      </c>
      <c r="AQ22" s="461">
        <v>0</v>
      </c>
      <c r="AR22" s="461">
        <v>0</v>
      </c>
      <c r="AS22" s="461">
        <v>7</v>
      </c>
      <c r="AT22" s="461">
        <v>4</v>
      </c>
      <c r="AU22" s="461">
        <v>6</v>
      </c>
      <c r="AV22" s="461">
        <v>3</v>
      </c>
      <c r="AW22" s="461">
        <v>3</v>
      </c>
      <c r="AX22" s="461">
        <v>3</v>
      </c>
      <c r="AY22" s="461">
        <v>3</v>
      </c>
      <c r="AZ22" s="461">
        <v>6</v>
      </c>
      <c r="BA22" s="456" t="s">
        <v>517</v>
      </c>
      <c r="BB22" s="461">
        <v>2</v>
      </c>
      <c r="BC22" s="461">
        <v>1</v>
      </c>
      <c r="BD22" s="466">
        <v>0</v>
      </c>
      <c r="BE22" s="476">
        <f t="shared" si="1"/>
        <v>431</v>
      </c>
      <c r="BF22" s="461"/>
      <c r="BG22" s="461"/>
      <c r="BH22" s="461"/>
      <c r="BI22" s="466"/>
      <c r="BJ22" s="467"/>
      <c r="BK22" s="464"/>
      <c r="BL22" s="464"/>
      <c r="BM22" s="464"/>
      <c r="BN22" s="456" t="s">
        <v>517</v>
      </c>
      <c r="BO22" s="461">
        <v>32</v>
      </c>
      <c r="BP22" s="461">
        <v>14</v>
      </c>
      <c r="BQ22" s="461">
        <v>48</v>
      </c>
      <c r="BR22" s="461">
        <v>61</v>
      </c>
      <c r="BS22" s="461">
        <v>20</v>
      </c>
      <c r="BT22" s="461">
        <v>9</v>
      </c>
      <c r="BU22" s="461">
        <v>11</v>
      </c>
      <c r="BV22" s="461">
        <v>39</v>
      </c>
      <c r="BW22" s="461">
        <v>100</v>
      </c>
      <c r="BX22" s="461">
        <v>35</v>
      </c>
      <c r="BY22" s="461">
        <v>31</v>
      </c>
      <c r="BZ22" s="461">
        <v>35</v>
      </c>
      <c r="CA22" s="456" t="s">
        <v>517</v>
      </c>
      <c r="CB22" s="461">
        <v>0</v>
      </c>
      <c r="CC22" s="461">
        <v>0</v>
      </c>
      <c r="CD22" s="461">
        <v>0</v>
      </c>
      <c r="CE22" s="468">
        <f t="shared" si="2"/>
        <v>512</v>
      </c>
      <c r="CF22" s="461">
        <v>0</v>
      </c>
      <c r="CG22" s="461">
        <v>10</v>
      </c>
      <c r="CH22" s="461">
        <v>4</v>
      </c>
      <c r="CI22" s="461">
        <v>18</v>
      </c>
      <c r="CJ22" s="461">
        <v>5</v>
      </c>
      <c r="CK22" s="461">
        <v>16</v>
      </c>
      <c r="CL22" s="461">
        <v>2</v>
      </c>
      <c r="CM22" s="461">
        <v>7</v>
      </c>
      <c r="CN22" s="456" t="s">
        <v>517</v>
      </c>
      <c r="CO22" s="461">
        <v>53</v>
      </c>
      <c r="CP22" s="461">
        <v>24</v>
      </c>
      <c r="CQ22" s="461">
        <v>25</v>
      </c>
      <c r="CR22" s="461">
        <v>29</v>
      </c>
      <c r="CS22" s="461">
        <v>1</v>
      </c>
      <c r="CT22" s="461">
        <v>9</v>
      </c>
      <c r="CU22" s="461">
        <v>5</v>
      </c>
      <c r="CV22" s="461">
        <v>8</v>
      </c>
      <c r="CW22" s="461">
        <v>3</v>
      </c>
      <c r="CX22" s="461">
        <v>9</v>
      </c>
      <c r="CY22" s="461">
        <v>9</v>
      </c>
      <c r="CZ22" s="461">
        <v>9</v>
      </c>
      <c r="DA22" s="456" t="s">
        <v>517</v>
      </c>
      <c r="DB22" s="461">
        <v>43</v>
      </c>
      <c r="DC22" s="461">
        <v>6</v>
      </c>
      <c r="DD22" s="461">
        <v>17</v>
      </c>
      <c r="DE22" s="461">
        <v>65</v>
      </c>
      <c r="DF22" s="461">
        <v>22</v>
      </c>
      <c r="DG22" s="461">
        <v>31</v>
      </c>
      <c r="DH22" s="461">
        <v>13</v>
      </c>
      <c r="DI22" s="461">
        <v>34</v>
      </c>
      <c r="DJ22" s="476">
        <f t="shared" si="3"/>
        <v>231</v>
      </c>
      <c r="DK22" s="461"/>
      <c r="DL22" s="469"/>
      <c r="DM22" s="469"/>
      <c r="DN22" s="456" t="s">
        <v>517</v>
      </c>
      <c r="DO22" s="461">
        <v>0</v>
      </c>
      <c r="DP22" s="461">
        <v>0</v>
      </c>
      <c r="DQ22" s="477">
        <f t="shared" si="4"/>
        <v>308</v>
      </c>
      <c r="DR22" s="461">
        <v>10</v>
      </c>
      <c r="DS22" s="461">
        <v>138</v>
      </c>
      <c r="DT22" s="461">
        <v>76</v>
      </c>
      <c r="DU22" s="461">
        <v>26</v>
      </c>
      <c r="DV22" s="461">
        <v>162</v>
      </c>
      <c r="DW22" s="476">
        <f t="shared" si="5"/>
        <v>412</v>
      </c>
      <c r="DX22" s="478"/>
      <c r="DY22" s="478"/>
      <c r="DZ22" s="478"/>
    </row>
    <row r="23" spans="1:130" s="471" customFormat="1" ht="18.75" customHeight="1">
      <c r="A23" s="456" t="s">
        <v>828</v>
      </c>
      <c r="B23" s="473">
        <v>13</v>
      </c>
      <c r="C23" s="474">
        <v>4</v>
      </c>
      <c r="D23" s="474">
        <v>12</v>
      </c>
      <c r="E23" s="474">
        <v>6</v>
      </c>
      <c r="F23" s="474">
        <v>5</v>
      </c>
      <c r="G23" s="474">
        <v>2</v>
      </c>
      <c r="H23" s="474">
        <v>2</v>
      </c>
      <c r="I23" s="474">
        <v>3</v>
      </c>
      <c r="J23" s="475">
        <v>12</v>
      </c>
      <c r="K23" s="475">
        <v>14</v>
      </c>
      <c r="L23" s="474">
        <v>17</v>
      </c>
      <c r="M23" s="474">
        <v>9</v>
      </c>
      <c r="N23" s="456" t="s">
        <v>828</v>
      </c>
      <c r="O23" s="473">
        <v>8</v>
      </c>
      <c r="P23" s="474">
        <v>27</v>
      </c>
      <c r="Q23" s="474">
        <v>0</v>
      </c>
      <c r="R23" s="474">
        <v>0</v>
      </c>
      <c r="S23" s="474">
        <v>0</v>
      </c>
      <c r="T23" s="474">
        <v>0</v>
      </c>
      <c r="U23" s="474">
        <v>6</v>
      </c>
      <c r="V23" s="474">
        <v>3</v>
      </c>
      <c r="W23" s="475">
        <v>6</v>
      </c>
      <c r="X23" s="475">
        <v>2</v>
      </c>
      <c r="Y23" s="474">
        <v>3</v>
      </c>
      <c r="Z23" s="474">
        <v>4</v>
      </c>
      <c r="AA23" s="456" t="s">
        <v>828</v>
      </c>
      <c r="AB23" s="461">
        <v>2</v>
      </c>
      <c r="AC23" s="461">
        <v>3</v>
      </c>
      <c r="AD23" s="461">
        <v>1</v>
      </c>
      <c r="AE23" s="461">
        <v>0</v>
      </c>
      <c r="AF23" s="461">
        <v>4</v>
      </c>
      <c r="AG23" s="461">
        <v>3</v>
      </c>
      <c r="AH23" s="461">
        <v>0</v>
      </c>
      <c r="AI23" s="461">
        <v>0</v>
      </c>
      <c r="AJ23" s="476">
        <f t="shared" si="0"/>
        <v>546</v>
      </c>
      <c r="AK23" s="463"/>
      <c r="AL23" s="464"/>
      <c r="AM23" s="464"/>
      <c r="AN23" s="456" t="s">
        <v>828</v>
      </c>
      <c r="AO23" s="461">
        <v>4</v>
      </c>
      <c r="AP23" s="461">
        <v>11</v>
      </c>
      <c r="AQ23" s="461">
        <v>1</v>
      </c>
      <c r="AR23" s="461">
        <v>0</v>
      </c>
      <c r="AS23" s="461">
        <v>8</v>
      </c>
      <c r="AT23" s="461">
        <v>6</v>
      </c>
      <c r="AU23" s="461">
        <v>4</v>
      </c>
      <c r="AV23" s="461">
        <v>1</v>
      </c>
      <c r="AW23" s="461">
        <v>0</v>
      </c>
      <c r="AX23" s="461">
        <v>5</v>
      </c>
      <c r="AY23" s="461">
        <v>1</v>
      </c>
      <c r="AZ23" s="461">
        <v>1</v>
      </c>
      <c r="BA23" s="456" t="s">
        <v>828</v>
      </c>
      <c r="BB23" s="461">
        <v>2</v>
      </c>
      <c r="BC23" s="461">
        <v>0</v>
      </c>
      <c r="BD23" s="466">
        <v>0</v>
      </c>
      <c r="BE23" s="476">
        <f t="shared" si="1"/>
        <v>267</v>
      </c>
      <c r="BF23" s="461"/>
      <c r="BG23" s="461"/>
      <c r="BH23" s="461"/>
      <c r="BI23" s="466"/>
      <c r="BJ23" s="467"/>
      <c r="BK23" s="464"/>
      <c r="BL23" s="464"/>
      <c r="BM23" s="464"/>
      <c r="BN23" s="456" t="s">
        <v>828</v>
      </c>
      <c r="BO23" s="461">
        <v>23</v>
      </c>
      <c r="BP23" s="461">
        <v>3</v>
      </c>
      <c r="BQ23" s="461">
        <v>23</v>
      </c>
      <c r="BR23" s="461">
        <v>41</v>
      </c>
      <c r="BS23" s="461">
        <v>9</v>
      </c>
      <c r="BT23" s="461">
        <v>4</v>
      </c>
      <c r="BU23" s="461">
        <v>4</v>
      </c>
      <c r="BV23" s="461">
        <v>19</v>
      </c>
      <c r="BW23" s="461">
        <v>61</v>
      </c>
      <c r="BX23" s="461">
        <v>23</v>
      </c>
      <c r="BY23" s="461">
        <v>16</v>
      </c>
      <c r="BZ23" s="461">
        <v>42</v>
      </c>
      <c r="CA23" s="456" t="s">
        <v>828</v>
      </c>
      <c r="CB23" s="461">
        <v>0</v>
      </c>
      <c r="CC23" s="461">
        <v>0</v>
      </c>
      <c r="CD23" s="461">
        <v>0</v>
      </c>
      <c r="CE23" s="468">
        <f t="shared" si="2"/>
        <v>321</v>
      </c>
      <c r="CF23" s="461">
        <v>0</v>
      </c>
      <c r="CG23" s="461">
        <v>2</v>
      </c>
      <c r="CH23" s="461">
        <v>3</v>
      </c>
      <c r="CI23" s="461">
        <v>3</v>
      </c>
      <c r="CJ23" s="461">
        <v>3</v>
      </c>
      <c r="CK23" s="461">
        <v>7</v>
      </c>
      <c r="CL23" s="461">
        <v>0</v>
      </c>
      <c r="CM23" s="461">
        <v>3</v>
      </c>
      <c r="CN23" s="456" t="s">
        <v>828</v>
      </c>
      <c r="CO23" s="461">
        <v>42</v>
      </c>
      <c r="CP23" s="461">
        <v>26</v>
      </c>
      <c r="CQ23" s="461">
        <v>18</v>
      </c>
      <c r="CR23" s="461">
        <v>24</v>
      </c>
      <c r="CS23" s="461">
        <v>3</v>
      </c>
      <c r="CT23" s="461">
        <v>6</v>
      </c>
      <c r="CU23" s="461">
        <v>4</v>
      </c>
      <c r="CV23" s="461">
        <v>4</v>
      </c>
      <c r="CW23" s="461">
        <v>1</v>
      </c>
      <c r="CX23" s="461">
        <v>3</v>
      </c>
      <c r="CY23" s="461">
        <v>5</v>
      </c>
      <c r="CZ23" s="461">
        <v>3</v>
      </c>
      <c r="DA23" s="456" t="s">
        <v>828</v>
      </c>
      <c r="DB23" s="461">
        <v>23</v>
      </c>
      <c r="DC23" s="461">
        <v>5</v>
      </c>
      <c r="DD23" s="461">
        <v>15</v>
      </c>
      <c r="DE23" s="461">
        <v>43</v>
      </c>
      <c r="DF23" s="461">
        <v>21</v>
      </c>
      <c r="DG23" s="461">
        <v>26</v>
      </c>
      <c r="DH23" s="461">
        <v>9</v>
      </c>
      <c r="DI23" s="461">
        <v>20</v>
      </c>
      <c r="DJ23" s="476">
        <f t="shared" si="3"/>
        <v>162</v>
      </c>
      <c r="DK23" s="461"/>
      <c r="DL23" s="469"/>
      <c r="DM23" s="469"/>
      <c r="DN23" s="456" t="s">
        <v>828</v>
      </c>
      <c r="DO23" s="461">
        <v>0</v>
      </c>
      <c r="DP23" s="461">
        <v>0</v>
      </c>
      <c r="DQ23" s="477">
        <f t="shared" si="4"/>
        <v>194</v>
      </c>
      <c r="DR23" s="461">
        <v>12</v>
      </c>
      <c r="DS23" s="461">
        <v>97</v>
      </c>
      <c r="DT23" s="461">
        <v>51</v>
      </c>
      <c r="DU23" s="461">
        <v>27</v>
      </c>
      <c r="DV23" s="461">
        <v>106</v>
      </c>
      <c r="DW23" s="476">
        <f t="shared" si="5"/>
        <v>293</v>
      </c>
      <c r="DX23" s="478"/>
      <c r="DY23" s="478"/>
      <c r="DZ23" s="478"/>
    </row>
    <row r="24" spans="1:129" s="471" customFormat="1" ht="18.75" customHeight="1" thickBot="1">
      <c r="A24" s="479" t="s">
        <v>526</v>
      </c>
      <c r="B24" s="480">
        <f aca="true" t="shared" si="6" ref="B24:M24">SUM(B5:B23)</f>
        <v>1662</v>
      </c>
      <c r="C24" s="481">
        <f t="shared" si="6"/>
        <v>1158</v>
      </c>
      <c r="D24" s="481">
        <f t="shared" si="6"/>
        <v>390</v>
      </c>
      <c r="E24" s="481">
        <f t="shared" si="6"/>
        <v>864</v>
      </c>
      <c r="F24" s="481">
        <f t="shared" si="6"/>
        <v>1674</v>
      </c>
      <c r="G24" s="481">
        <f t="shared" si="6"/>
        <v>339</v>
      </c>
      <c r="H24" s="481">
        <f t="shared" si="6"/>
        <v>1397</v>
      </c>
      <c r="I24" s="481">
        <f t="shared" si="6"/>
        <v>617</v>
      </c>
      <c r="J24" s="481">
        <f t="shared" si="6"/>
        <v>2021</v>
      </c>
      <c r="K24" s="481">
        <f t="shared" si="6"/>
        <v>518</v>
      </c>
      <c r="L24" s="481">
        <f t="shared" si="6"/>
        <v>519</v>
      </c>
      <c r="M24" s="481">
        <f t="shared" si="6"/>
        <v>489</v>
      </c>
      <c r="N24" s="479" t="s">
        <v>526</v>
      </c>
      <c r="O24" s="480">
        <f aca="true" t="shared" si="7" ref="O24:Z24">SUM(O5:O23)</f>
        <v>397</v>
      </c>
      <c r="P24" s="481">
        <f t="shared" si="7"/>
        <v>1661</v>
      </c>
      <c r="Q24" s="481">
        <f t="shared" si="7"/>
        <v>0</v>
      </c>
      <c r="R24" s="481">
        <f t="shared" si="7"/>
        <v>719</v>
      </c>
      <c r="S24" s="481">
        <f t="shared" si="7"/>
        <v>238</v>
      </c>
      <c r="T24" s="481">
        <f t="shared" si="7"/>
        <v>143</v>
      </c>
      <c r="U24" s="481">
        <f t="shared" si="7"/>
        <v>781</v>
      </c>
      <c r="V24" s="481">
        <f t="shared" si="7"/>
        <v>362</v>
      </c>
      <c r="W24" s="481">
        <f t="shared" si="7"/>
        <v>1494</v>
      </c>
      <c r="X24" s="481">
        <f t="shared" si="7"/>
        <v>389</v>
      </c>
      <c r="Y24" s="481">
        <f t="shared" si="7"/>
        <v>636</v>
      </c>
      <c r="Z24" s="481">
        <f t="shared" si="7"/>
        <v>2036</v>
      </c>
      <c r="AA24" s="479" t="s">
        <v>526</v>
      </c>
      <c r="AB24" s="480">
        <f aca="true" t="shared" si="8" ref="AB24:AI24">SUM(AB5:AB23)</f>
        <v>272</v>
      </c>
      <c r="AC24" s="481">
        <f t="shared" si="8"/>
        <v>647</v>
      </c>
      <c r="AD24" s="481">
        <f t="shared" si="8"/>
        <v>87</v>
      </c>
      <c r="AE24" s="481">
        <f t="shared" si="8"/>
        <v>125</v>
      </c>
      <c r="AF24" s="481">
        <f t="shared" si="8"/>
        <v>280</v>
      </c>
      <c r="AG24" s="481">
        <f t="shared" si="8"/>
        <v>106</v>
      </c>
      <c r="AH24" s="481">
        <f t="shared" si="8"/>
        <v>88</v>
      </c>
      <c r="AI24" s="481">
        <f t="shared" si="8"/>
        <v>0</v>
      </c>
      <c r="AJ24" s="454">
        <f t="shared" si="0"/>
        <v>71047</v>
      </c>
      <c r="AK24" s="463"/>
      <c r="AL24" s="482"/>
      <c r="AM24" s="464"/>
      <c r="AN24" s="479" t="s">
        <v>526</v>
      </c>
      <c r="AO24" s="483">
        <f aca="true" t="shared" si="9" ref="AO24:AZ24">SUM(AO5:AO23)</f>
        <v>417</v>
      </c>
      <c r="AP24" s="484">
        <f t="shared" si="9"/>
        <v>614</v>
      </c>
      <c r="AQ24" s="484">
        <f t="shared" si="9"/>
        <v>826</v>
      </c>
      <c r="AR24" s="484">
        <f t="shared" si="9"/>
        <v>12</v>
      </c>
      <c r="AS24" s="484">
        <f t="shared" si="9"/>
        <v>868</v>
      </c>
      <c r="AT24" s="484">
        <f t="shared" si="9"/>
        <v>1366</v>
      </c>
      <c r="AU24" s="484">
        <f t="shared" si="9"/>
        <v>506</v>
      </c>
      <c r="AV24" s="484">
        <f t="shared" si="9"/>
        <v>166</v>
      </c>
      <c r="AW24" s="484">
        <f t="shared" si="9"/>
        <v>331</v>
      </c>
      <c r="AX24" s="484">
        <f t="shared" si="9"/>
        <v>375</v>
      </c>
      <c r="AY24" s="484">
        <f t="shared" si="9"/>
        <v>700</v>
      </c>
      <c r="AZ24" s="484">
        <f t="shared" si="9"/>
        <v>781</v>
      </c>
      <c r="BA24" s="479" t="s">
        <v>526</v>
      </c>
      <c r="BB24" s="483">
        <f>SUM(BB5:BB23)</f>
        <v>226</v>
      </c>
      <c r="BC24" s="484">
        <f>SUM(BC5:BC23)</f>
        <v>8</v>
      </c>
      <c r="BD24" s="484">
        <f>SUM(BD5:BD23)</f>
        <v>0</v>
      </c>
      <c r="BE24" s="454">
        <f t="shared" si="1"/>
        <v>28020</v>
      </c>
      <c r="BF24" s="474"/>
      <c r="BG24" s="474"/>
      <c r="BH24" s="474"/>
      <c r="BI24" s="474"/>
      <c r="BJ24" s="467"/>
      <c r="BK24" s="464"/>
      <c r="BL24" s="482"/>
      <c r="BM24" s="482"/>
      <c r="BN24" s="479" t="s">
        <v>526</v>
      </c>
      <c r="BO24" s="480">
        <f aca="true" t="shared" si="10" ref="BO24:BZ24">SUM(BO5:BO23)</f>
        <v>1767</v>
      </c>
      <c r="BP24" s="481">
        <f t="shared" si="10"/>
        <v>1365</v>
      </c>
      <c r="BQ24" s="481">
        <f t="shared" si="10"/>
        <v>1874</v>
      </c>
      <c r="BR24" s="481">
        <f t="shared" si="10"/>
        <v>4316</v>
      </c>
      <c r="BS24" s="481">
        <f t="shared" si="10"/>
        <v>1457</v>
      </c>
      <c r="BT24" s="481">
        <f t="shared" si="10"/>
        <v>221</v>
      </c>
      <c r="BU24" s="481">
        <f t="shared" si="10"/>
        <v>168</v>
      </c>
      <c r="BV24" s="481">
        <f t="shared" si="10"/>
        <v>1834</v>
      </c>
      <c r="BW24" s="481">
        <f t="shared" si="10"/>
        <v>2544</v>
      </c>
      <c r="BX24" s="481">
        <f t="shared" si="10"/>
        <v>2361</v>
      </c>
      <c r="BY24" s="481">
        <f t="shared" si="10"/>
        <v>1227</v>
      </c>
      <c r="BZ24" s="481">
        <f t="shared" si="10"/>
        <v>2368</v>
      </c>
      <c r="CA24" s="479" t="s">
        <v>526</v>
      </c>
      <c r="CB24" s="485">
        <f>SUM(CB5:CB23)</f>
        <v>0</v>
      </c>
      <c r="CC24" s="486">
        <f>SUM(CC5:CC23)</f>
        <v>8</v>
      </c>
      <c r="CD24" s="486">
        <f>SUM(CD5:CD23)</f>
        <v>5</v>
      </c>
      <c r="CE24" s="455">
        <f t="shared" si="2"/>
        <v>30806</v>
      </c>
      <c r="CF24" s="486">
        <f aca="true" t="shared" si="11" ref="CF24:CM24">SUM(CF5:CF23)</f>
        <v>90</v>
      </c>
      <c r="CG24" s="486">
        <f t="shared" si="11"/>
        <v>650</v>
      </c>
      <c r="CH24" s="486">
        <f t="shared" si="11"/>
        <v>433</v>
      </c>
      <c r="CI24" s="486">
        <f t="shared" si="11"/>
        <v>1115</v>
      </c>
      <c r="CJ24" s="486">
        <f t="shared" si="11"/>
        <v>554</v>
      </c>
      <c r="CK24" s="486">
        <f t="shared" si="11"/>
        <v>895</v>
      </c>
      <c r="CL24" s="486">
        <f t="shared" si="11"/>
        <v>531</v>
      </c>
      <c r="CM24" s="486">
        <f t="shared" si="11"/>
        <v>753</v>
      </c>
      <c r="CN24" s="479" t="s">
        <v>526</v>
      </c>
      <c r="CO24" s="485">
        <f aca="true" t="shared" si="12" ref="CO24:CZ24">SUM(CO5:CO23)</f>
        <v>2055</v>
      </c>
      <c r="CP24" s="486">
        <f t="shared" si="12"/>
        <v>1318</v>
      </c>
      <c r="CQ24" s="486">
        <f t="shared" si="12"/>
        <v>1278</v>
      </c>
      <c r="CR24" s="486">
        <f t="shared" si="12"/>
        <v>1499</v>
      </c>
      <c r="CS24" s="486">
        <f t="shared" si="12"/>
        <v>196</v>
      </c>
      <c r="CT24" s="486">
        <f t="shared" si="12"/>
        <v>948</v>
      </c>
      <c r="CU24" s="486">
        <f t="shared" si="12"/>
        <v>385</v>
      </c>
      <c r="CV24" s="486">
        <f t="shared" si="12"/>
        <v>740</v>
      </c>
      <c r="CW24" s="486">
        <f t="shared" si="12"/>
        <v>292</v>
      </c>
      <c r="CX24" s="486">
        <f t="shared" si="12"/>
        <v>300</v>
      </c>
      <c r="CY24" s="486">
        <f t="shared" si="12"/>
        <v>589</v>
      </c>
      <c r="CZ24" s="486">
        <f t="shared" si="12"/>
        <v>830</v>
      </c>
      <c r="DA24" s="479" t="s">
        <v>526</v>
      </c>
      <c r="DB24" s="485">
        <f aca="true" t="shared" si="13" ref="DB24:DI24">SUM(DB5:DB23)</f>
        <v>531</v>
      </c>
      <c r="DC24" s="486">
        <f t="shared" si="13"/>
        <v>61</v>
      </c>
      <c r="DD24" s="486">
        <f t="shared" si="13"/>
        <v>269</v>
      </c>
      <c r="DE24" s="486">
        <f t="shared" si="13"/>
        <v>942</v>
      </c>
      <c r="DF24" s="486">
        <f t="shared" si="13"/>
        <v>308</v>
      </c>
      <c r="DG24" s="486">
        <f t="shared" si="13"/>
        <v>774</v>
      </c>
      <c r="DH24" s="486">
        <f t="shared" si="13"/>
        <v>246</v>
      </c>
      <c r="DI24" s="486">
        <f t="shared" si="13"/>
        <v>521</v>
      </c>
      <c r="DJ24" s="454">
        <f t="shared" si="3"/>
        <v>3652</v>
      </c>
      <c r="DK24" s="466"/>
      <c r="DL24" s="469"/>
      <c r="DM24" s="469"/>
      <c r="DN24" s="479" t="s">
        <v>526</v>
      </c>
      <c r="DO24" s="485">
        <f>SUM(DO5:DO23)</f>
        <v>54</v>
      </c>
      <c r="DP24" s="486">
        <f>SUM(DP5:DP23)</f>
        <v>6</v>
      </c>
      <c r="DQ24" s="487">
        <f t="shared" si="4"/>
        <v>6299</v>
      </c>
      <c r="DR24" s="486">
        <f>SUM(DR5:DR23)</f>
        <v>296</v>
      </c>
      <c r="DS24" s="486">
        <f>SUM(DS5:DS23)</f>
        <v>4372</v>
      </c>
      <c r="DT24" s="486">
        <f>SUM(DT5:DT23)</f>
        <v>1728</v>
      </c>
      <c r="DU24" s="486">
        <f>SUM(DU5:DU23)</f>
        <v>563</v>
      </c>
      <c r="DV24" s="486">
        <f>SUM(DV5:DV23)</f>
        <v>3600</v>
      </c>
      <c r="DW24" s="454">
        <f t="shared" si="5"/>
        <v>10559</v>
      </c>
      <c r="DY24" s="472"/>
    </row>
    <row r="25" spans="11:130" ht="15.75" customHeight="1" thickBot="1">
      <c r="K25" s="71"/>
      <c r="X25" s="71"/>
      <c r="AA25" s="99"/>
      <c r="AB25" s="371"/>
      <c r="AC25" s="99"/>
      <c r="AD25" s="99"/>
      <c r="AE25" s="99"/>
      <c r="AF25" s="99"/>
      <c r="AG25" s="99"/>
      <c r="AH25" s="99"/>
      <c r="AI25" s="99"/>
      <c r="AJ25" s="99"/>
      <c r="AK25" s="371"/>
      <c r="AL25" s="99"/>
      <c r="AM25" s="99"/>
      <c r="AN25" s="385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393"/>
      <c r="BB25" s="393"/>
      <c r="BC25" s="393"/>
      <c r="BD25" s="393"/>
      <c r="BE25" s="393"/>
      <c r="BF25" s="393"/>
      <c r="BG25" s="393"/>
      <c r="BH25" s="393"/>
      <c r="BI25" s="393"/>
      <c r="BJ25" s="394"/>
      <c r="BK25" s="395"/>
      <c r="BL25" s="393"/>
      <c r="BM25" s="393"/>
      <c r="BN25" s="396"/>
      <c r="BO25" s="396"/>
      <c r="BP25" s="396"/>
      <c r="BQ25" s="396"/>
      <c r="BR25" s="396"/>
      <c r="BS25" s="396"/>
      <c r="BT25" s="396"/>
      <c r="BU25" s="396"/>
      <c r="BV25" s="396"/>
      <c r="BW25" s="396"/>
      <c r="BX25" s="396"/>
      <c r="BY25" s="396"/>
      <c r="BZ25" s="394"/>
      <c r="CA25" s="396"/>
      <c r="CB25" s="396"/>
      <c r="CC25" s="396"/>
      <c r="CD25" s="396"/>
      <c r="CE25" s="396"/>
      <c r="CF25" s="396"/>
      <c r="CG25" s="396"/>
      <c r="CH25" s="396"/>
      <c r="CI25" s="396"/>
      <c r="CJ25" s="396"/>
      <c r="CK25" s="396"/>
      <c r="CL25" s="394"/>
      <c r="CM25" s="394"/>
      <c r="CN25" s="395"/>
      <c r="CO25" s="395"/>
      <c r="CP25" s="393"/>
      <c r="CQ25" s="393"/>
      <c r="CR25" s="393"/>
      <c r="CS25" s="393"/>
      <c r="CT25" s="393"/>
      <c r="CU25" s="393"/>
      <c r="CV25" s="393"/>
      <c r="CW25" s="393"/>
      <c r="CX25" s="393"/>
      <c r="CY25" s="393"/>
      <c r="CZ25" s="397"/>
      <c r="DA25" s="398"/>
      <c r="DB25" s="58"/>
      <c r="DC25" s="399"/>
      <c r="DD25" s="399"/>
      <c r="DE25" s="399"/>
      <c r="DF25" s="400"/>
      <c r="DG25" s="400"/>
      <c r="DH25" s="400"/>
      <c r="DI25" s="400"/>
      <c r="DJ25" s="400"/>
      <c r="DK25" s="58"/>
      <c r="DL25" s="372"/>
      <c r="DM25" s="58"/>
      <c r="DN25" s="398"/>
      <c r="DO25" s="58"/>
      <c r="DP25" s="399"/>
      <c r="DQ25" s="399"/>
      <c r="DR25" s="399"/>
      <c r="DS25" s="400"/>
      <c r="DT25" s="400"/>
      <c r="DU25" s="400"/>
      <c r="DV25" s="400"/>
      <c r="DW25" s="400"/>
      <c r="DX25" s="58"/>
      <c r="DY25" s="372"/>
      <c r="DZ25" s="58"/>
    </row>
    <row r="26" spans="1:130" s="384" customFormat="1" ht="15.75" customHeight="1">
      <c r="A26" s="375" t="s">
        <v>541</v>
      </c>
      <c r="B26" s="675" t="s">
        <v>791</v>
      </c>
      <c r="C26" s="657" t="s">
        <v>792</v>
      </c>
      <c r="D26" s="657" t="s">
        <v>561</v>
      </c>
      <c r="E26" s="657" t="s">
        <v>793</v>
      </c>
      <c r="F26" s="657" t="s">
        <v>794</v>
      </c>
      <c r="G26" s="657" t="s">
        <v>795</v>
      </c>
      <c r="H26" s="657" t="s">
        <v>796</v>
      </c>
      <c r="I26" s="657" t="s">
        <v>797</v>
      </c>
      <c r="J26" s="657" t="s">
        <v>798</v>
      </c>
      <c r="K26" s="657" t="s">
        <v>799</v>
      </c>
      <c r="L26" s="657" t="s">
        <v>569</v>
      </c>
      <c r="M26" s="673" t="s">
        <v>800</v>
      </c>
      <c r="N26" s="375" t="s">
        <v>541</v>
      </c>
      <c r="O26" s="690" t="s">
        <v>586</v>
      </c>
      <c r="P26" s="691"/>
      <c r="Q26" s="691" t="s">
        <v>587</v>
      </c>
      <c r="R26" s="691"/>
      <c r="S26" s="691" t="s">
        <v>588</v>
      </c>
      <c r="T26" s="691"/>
      <c r="U26" s="691"/>
      <c r="V26" s="691" t="s">
        <v>589</v>
      </c>
      <c r="W26" s="691"/>
      <c r="X26" s="691"/>
      <c r="Y26" s="688" t="s">
        <v>590</v>
      </c>
      <c r="Z26" s="659" t="s">
        <v>801</v>
      </c>
      <c r="AA26" s="375" t="s">
        <v>541</v>
      </c>
      <c r="AB26" s="695" t="s">
        <v>802</v>
      </c>
      <c r="AC26" s="688" t="s">
        <v>803</v>
      </c>
      <c r="AD26" s="688" t="s">
        <v>804</v>
      </c>
      <c r="AE26" s="688" t="s">
        <v>805</v>
      </c>
      <c r="AF26" s="688" t="s">
        <v>806</v>
      </c>
      <c r="AG26" s="688" t="s">
        <v>807</v>
      </c>
      <c r="AH26" s="688" t="s">
        <v>808</v>
      </c>
      <c r="AI26" s="684" t="s">
        <v>756</v>
      </c>
      <c r="AJ26" s="684"/>
      <c r="AK26" s="684"/>
      <c r="AL26" s="684"/>
      <c r="AM26" s="685"/>
      <c r="AN26" s="375" t="s">
        <v>541</v>
      </c>
      <c r="AO26" s="690" t="s">
        <v>620</v>
      </c>
      <c r="AP26" s="691"/>
      <c r="AQ26" s="691"/>
      <c r="AR26" s="691"/>
      <c r="AS26" s="691"/>
      <c r="AT26" s="691"/>
      <c r="AU26" s="691"/>
      <c r="AV26" s="692" t="s">
        <v>758</v>
      </c>
      <c r="AW26" s="693"/>
      <c r="AX26" s="693"/>
      <c r="AY26" s="693"/>
      <c r="AZ26" s="694"/>
      <c r="BA26" s="375" t="s">
        <v>541</v>
      </c>
      <c r="BB26" s="675" t="s">
        <v>809</v>
      </c>
      <c r="BC26" s="657" t="s">
        <v>810</v>
      </c>
      <c r="BD26" s="657" t="s">
        <v>811</v>
      </c>
      <c r="BE26" s="686" t="s">
        <v>812</v>
      </c>
      <c r="BF26" s="657" t="s">
        <v>813</v>
      </c>
      <c r="BG26" s="657" t="s">
        <v>814</v>
      </c>
      <c r="BH26" s="657" t="s">
        <v>815</v>
      </c>
      <c r="BI26" s="657" t="s">
        <v>816</v>
      </c>
      <c r="BJ26" s="677" t="s">
        <v>817</v>
      </c>
      <c r="BK26" s="678" t="s">
        <v>650</v>
      </c>
      <c r="BL26" s="385"/>
      <c r="BM26" s="401"/>
      <c r="BN26" s="375" t="s">
        <v>541</v>
      </c>
      <c r="BO26" s="680" t="s">
        <v>664</v>
      </c>
      <c r="BP26" s="682" t="s">
        <v>665</v>
      </c>
      <c r="BQ26" s="682" t="s">
        <v>818</v>
      </c>
      <c r="BR26" s="684" t="s">
        <v>819</v>
      </c>
      <c r="BS26" s="684"/>
      <c r="BT26" s="684"/>
      <c r="BU26" s="684"/>
      <c r="BV26" s="684"/>
      <c r="BW26" s="684"/>
      <c r="BX26" s="684"/>
      <c r="BY26" s="684"/>
      <c r="BZ26" s="685"/>
      <c r="CA26" s="375" t="s">
        <v>541</v>
      </c>
      <c r="CB26" s="675" t="s">
        <v>687</v>
      </c>
      <c r="CC26" s="657" t="s">
        <v>688</v>
      </c>
      <c r="CD26" s="657" t="s">
        <v>689</v>
      </c>
      <c r="CE26" s="657" t="s">
        <v>690</v>
      </c>
      <c r="CF26" s="657" t="s">
        <v>691</v>
      </c>
      <c r="CG26" s="657" t="s">
        <v>692</v>
      </c>
      <c r="CH26" s="657" t="s">
        <v>693</v>
      </c>
      <c r="CI26" s="657" t="s">
        <v>694</v>
      </c>
      <c r="CJ26" s="657" t="s">
        <v>695</v>
      </c>
      <c r="CK26" s="657" t="s">
        <v>696</v>
      </c>
      <c r="CL26" s="657" t="s">
        <v>697</v>
      </c>
      <c r="CM26" s="673" t="s">
        <v>698</v>
      </c>
      <c r="CN26" s="375" t="s">
        <v>541</v>
      </c>
      <c r="CO26" s="667" t="s">
        <v>703</v>
      </c>
      <c r="CP26" s="669" t="s">
        <v>704</v>
      </c>
      <c r="CQ26" s="657" t="s">
        <v>705</v>
      </c>
      <c r="CR26" s="657" t="s">
        <v>706</v>
      </c>
      <c r="CS26" s="657" t="s">
        <v>707</v>
      </c>
      <c r="CT26" s="671" t="s">
        <v>708</v>
      </c>
      <c r="CU26" s="100"/>
      <c r="CV26" s="100"/>
      <c r="CW26" s="100"/>
      <c r="CX26" s="100"/>
      <c r="CY26" s="663"/>
      <c r="CZ26" s="100"/>
      <c r="DA26" s="375" t="s">
        <v>541</v>
      </c>
      <c r="DB26" s="657" t="s">
        <v>719</v>
      </c>
      <c r="DC26" s="657" t="s">
        <v>720</v>
      </c>
      <c r="DD26" s="657" t="s">
        <v>721</v>
      </c>
      <c r="DE26" s="657" t="s">
        <v>722</v>
      </c>
      <c r="DF26" s="657" t="s">
        <v>723</v>
      </c>
      <c r="DG26" s="657" t="s">
        <v>724</v>
      </c>
      <c r="DH26" s="657" t="s">
        <v>725</v>
      </c>
      <c r="DI26" s="657" t="s">
        <v>726</v>
      </c>
      <c r="DJ26" s="659" t="s">
        <v>775</v>
      </c>
      <c r="DK26" s="660"/>
      <c r="DL26" s="660"/>
      <c r="DM26" s="660"/>
      <c r="DN26" s="375" t="s">
        <v>541</v>
      </c>
      <c r="DO26" s="661" t="s">
        <v>735</v>
      </c>
      <c r="DP26" s="651" t="s">
        <v>736</v>
      </c>
      <c r="DQ26" s="651" t="s">
        <v>820</v>
      </c>
      <c r="DR26" s="651" t="s">
        <v>674</v>
      </c>
      <c r="DS26" s="651" t="s">
        <v>703</v>
      </c>
      <c r="DT26" s="651" t="s">
        <v>708</v>
      </c>
      <c r="DU26" s="651" t="s">
        <v>718</v>
      </c>
      <c r="DV26" s="651" t="s">
        <v>727</v>
      </c>
      <c r="DW26" s="651" t="s">
        <v>734</v>
      </c>
      <c r="DX26" s="653" t="s">
        <v>821</v>
      </c>
      <c r="DY26" s="654"/>
      <c r="DZ26" s="58"/>
    </row>
    <row r="27" spans="1:130" s="384" customFormat="1" ht="15.75" customHeight="1">
      <c r="A27" s="386" t="s">
        <v>554</v>
      </c>
      <c r="B27" s="701"/>
      <c r="C27" s="666"/>
      <c r="D27" s="666"/>
      <c r="E27" s="666"/>
      <c r="F27" s="666"/>
      <c r="G27" s="666"/>
      <c r="H27" s="666"/>
      <c r="I27" s="666"/>
      <c r="J27" s="666"/>
      <c r="K27" s="666"/>
      <c r="L27" s="666"/>
      <c r="M27" s="698"/>
      <c r="N27" s="386" t="s">
        <v>554</v>
      </c>
      <c r="O27" s="390" t="s">
        <v>786</v>
      </c>
      <c r="P27" s="388" t="s">
        <v>593</v>
      </c>
      <c r="Q27" s="388" t="s">
        <v>822</v>
      </c>
      <c r="R27" s="388" t="s">
        <v>595</v>
      </c>
      <c r="S27" s="388" t="s">
        <v>784</v>
      </c>
      <c r="T27" s="388" t="s">
        <v>785</v>
      </c>
      <c r="U27" s="388" t="s">
        <v>786</v>
      </c>
      <c r="V27" s="388" t="s">
        <v>781</v>
      </c>
      <c r="W27" s="388" t="s">
        <v>782</v>
      </c>
      <c r="X27" s="388" t="s">
        <v>788</v>
      </c>
      <c r="Y27" s="689"/>
      <c r="Z27" s="697"/>
      <c r="AA27" s="386" t="s">
        <v>554</v>
      </c>
      <c r="AB27" s="696"/>
      <c r="AC27" s="689"/>
      <c r="AD27" s="689"/>
      <c r="AE27" s="689"/>
      <c r="AF27" s="689"/>
      <c r="AG27" s="689"/>
      <c r="AH27" s="689"/>
      <c r="AI27" s="388" t="s">
        <v>781</v>
      </c>
      <c r="AJ27" s="388" t="s">
        <v>782</v>
      </c>
      <c r="AK27" s="388" t="s">
        <v>788</v>
      </c>
      <c r="AL27" s="388" t="s">
        <v>789</v>
      </c>
      <c r="AM27" s="389" t="s">
        <v>784</v>
      </c>
      <c r="AN27" s="386" t="s">
        <v>554</v>
      </c>
      <c r="AO27" s="390" t="s">
        <v>632</v>
      </c>
      <c r="AP27" s="388" t="s">
        <v>633</v>
      </c>
      <c r="AQ27" s="388" t="s">
        <v>634</v>
      </c>
      <c r="AR27" s="388" t="s">
        <v>635</v>
      </c>
      <c r="AS27" s="388" t="s">
        <v>636</v>
      </c>
      <c r="AT27" s="388" t="s">
        <v>637</v>
      </c>
      <c r="AU27" s="388" t="s">
        <v>638</v>
      </c>
      <c r="AV27" s="388" t="s">
        <v>781</v>
      </c>
      <c r="AW27" s="389" t="s">
        <v>782</v>
      </c>
      <c r="AX27" s="388" t="s">
        <v>683</v>
      </c>
      <c r="AY27" s="388" t="s">
        <v>823</v>
      </c>
      <c r="AZ27" s="389" t="s">
        <v>790</v>
      </c>
      <c r="BA27" s="386" t="s">
        <v>554</v>
      </c>
      <c r="BB27" s="676"/>
      <c r="BC27" s="665"/>
      <c r="BD27" s="665"/>
      <c r="BE27" s="687"/>
      <c r="BF27" s="665"/>
      <c r="BG27" s="665"/>
      <c r="BH27" s="665"/>
      <c r="BI27" s="665"/>
      <c r="BJ27" s="665"/>
      <c r="BK27" s="679"/>
      <c r="BL27" s="385"/>
      <c r="BM27" s="401"/>
      <c r="BN27" s="386" t="s">
        <v>554</v>
      </c>
      <c r="BO27" s="681"/>
      <c r="BP27" s="683"/>
      <c r="BQ27" s="683"/>
      <c r="BR27" s="388" t="s">
        <v>781</v>
      </c>
      <c r="BS27" s="388" t="s">
        <v>782</v>
      </c>
      <c r="BT27" s="388" t="s">
        <v>788</v>
      </c>
      <c r="BU27" s="388" t="s">
        <v>789</v>
      </c>
      <c r="BV27" s="388" t="s">
        <v>784</v>
      </c>
      <c r="BW27" s="388" t="s">
        <v>785</v>
      </c>
      <c r="BX27" s="388" t="s">
        <v>786</v>
      </c>
      <c r="BY27" s="392" t="s">
        <v>637</v>
      </c>
      <c r="BZ27" s="402" t="s">
        <v>638</v>
      </c>
      <c r="CA27" s="386" t="s">
        <v>554</v>
      </c>
      <c r="CB27" s="676"/>
      <c r="CC27" s="665"/>
      <c r="CD27" s="665"/>
      <c r="CE27" s="665"/>
      <c r="CF27" s="665"/>
      <c r="CG27" s="665"/>
      <c r="CH27" s="665"/>
      <c r="CI27" s="665"/>
      <c r="CJ27" s="665"/>
      <c r="CK27" s="665"/>
      <c r="CL27" s="665"/>
      <c r="CM27" s="674"/>
      <c r="CN27" s="386" t="s">
        <v>554</v>
      </c>
      <c r="CO27" s="668"/>
      <c r="CP27" s="670"/>
      <c r="CQ27" s="665"/>
      <c r="CR27" s="665"/>
      <c r="CS27" s="665"/>
      <c r="CT27" s="672"/>
      <c r="CU27" s="100"/>
      <c r="CV27" s="100"/>
      <c r="CW27" s="100"/>
      <c r="CX27" s="100"/>
      <c r="CY27" s="664"/>
      <c r="CZ27" s="100"/>
      <c r="DA27" s="386" t="s">
        <v>554</v>
      </c>
      <c r="DB27" s="665"/>
      <c r="DC27" s="665"/>
      <c r="DD27" s="665"/>
      <c r="DE27" s="666"/>
      <c r="DF27" s="658"/>
      <c r="DG27" s="658"/>
      <c r="DH27" s="658"/>
      <c r="DI27" s="658"/>
      <c r="DJ27" s="387" t="s">
        <v>824</v>
      </c>
      <c r="DK27" s="388" t="s">
        <v>825</v>
      </c>
      <c r="DL27" s="388" t="s">
        <v>826</v>
      </c>
      <c r="DM27" s="389" t="s">
        <v>823</v>
      </c>
      <c r="DN27" s="386" t="s">
        <v>554</v>
      </c>
      <c r="DO27" s="662"/>
      <c r="DP27" s="652"/>
      <c r="DQ27" s="652"/>
      <c r="DR27" s="652"/>
      <c r="DS27" s="652"/>
      <c r="DT27" s="652"/>
      <c r="DU27" s="652"/>
      <c r="DV27" s="652"/>
      <c r="DW27" s="652"/>
      <c r="DX27" s="655"/>
      <c r="DY27" s="656"/>
      <c r="DZ27" s="58"/>
    </row>
    <row r="28" spans="1:130" s="471" customFormat="1" ht="18.75" customHeight="1">
      <c r="A28" s="456" t="s">
        <v>838</v>
      </c>
      <c r="B28" s="488">
        <v>13</v>
      </c>
      <c r="C28" s="489">
        <v>55</v>
      </c>
      <c r="D28" s="460">
        <v>78</v>
      </c>
      <c r="E28" s="490">
        <v>147</v>
      </c>
      <c r="F28" s="460">
        <v>152</v>
      </c>
      <c r="G28" s="490">
        <v>98</v>
      </c>
      <c r="H28" s="460">
        <v>1101</v>
      </c>
      <c r="I28" s="460">
        <v>195</v>
      </c>
      <c r="J28" s="460">
        <v>394</v>
      </c>
      <c r="K28" s="460">
        <v>44</v>
      </c>
      <c r="L28" s="460">
        <v>8</v>
      </c>
      <c r="M28" s="460">
        <v>490</v>
      </c>
      <c r="N28" s="456" t="s">
        <v>838</v>
      </c>
      <c r="O28" s="461">
        <v>95</v>
      </c>
      <c r="P28" s="461">
        <v>83</v>
      </c>
      <c r="Q28" s="461">
        <v>55</v>
      </c>
      <c r="R28" s="461">
        <v>0</v>
      </c>
      <c r="S28" s="461">
        <v>17</v>
      </c>
      <c r="T28" s="461">
        <v>27</v>
      </c>
      <c r="U28" s="461">
        <v>3</v>
      </c>
      <c r="V28" s="461">
        <v>55</v>
      </c>
      <c r="W28" s="461">
        <v>116</v>
      </c>
      <c r="X28" s="461">
        <v>81</v>
      </c>
      <c r="Y28" s="461">
        <v>0</v>
      </c>
      <c r="Z28" s="461">
        <v>61</v>
      </c>
      <c r="AA28" s="456" t="s">
        <v>838</v>
      </c>
      <c r="AB28" s="461">
        <v>186</v>
      </c>
      <c r="AC28" s="461">
        <v>12</v>
      </c>
      <c r="AD28" s="461">
        <v>117</v>
      </c>
      <c r="AE28" s="461">
        <v>108</v>
      </c>
      <c r="AF28" s="461">
        <v>14</v>
      </c>
      <c r="AG28" s="461">
        <v>24</v>
      </c>
      <c r="AH28" s="461">
        <v>106</v>
      </c>
      <c r="AI28" s="461">
        <v>20</v>
      </c>
      <c r="AJ28" s="461">
        <v>28</v>
      </c>
      <c r="AK28" s="461">
        <v>12</v>
      </c>
      <c r="AL28" s="461">
        <v>55</v>
      </c>
      <c r="AM28" s="461">
        <v>12</v>
      </c>
      <c r="AN28" s="456" t="s">
        <v>838</v>
      </c>
      <c r="AO28" s="461">
        <v>53</v>
      </c>
      <c r="AP28" s="461">
        <v>26</v>
      </c>
      <c r="AQ28" s="461">
        <v>16</v>
      </c>
      <c r="AR28" s="461">
        <v>49</v>
      </c>
      <c r="AS28" s="461">
        <v>77</v>
      </c>
      <c r="AT28" s="461">
        <v>54</v>
      </c>
      <c r="AU28" s="461">
        <v>9</v>
      </c>
      <c r="AV28" s="461">
        <v>14</v>
      </c>
      <c r="AW28" s="461">
        <v>34</v>
      </c>
      <c r="AX28" s="461">
        <v>9</v>
      </c>
      <c r="AY28" s="461">
        <v>9</v>
      </c>
      <c r="AZ28" s="461">
        <v>12</v>
      </c>
      <c r="BA28" s="456" t="s">
        <v>838</v>
      </c>
      <c r="BB28" s="461">
        <v>16</v>
      </c>
      <c r="BC28" s="461">
        <v>17</v>
      </c>
      <c r="BD28" s="461">
        <v>24</v>
      </c>
      <c r="BE28" s="461">
        <v>26</v>
      </c>
      <c r="BF28" s="461">
        <v>19</v>
      </c>
      <c r="BG28" s="461">
        <v>40</v>
      </c>
      <c r="BH28" s="461">
        <v>20</v>
      </c>
      <c r="BI28" s="461">
        <v>21</v>
      </c>
      <c r="BJ28" s="461">
        <v>1</v>
      </c>
      <c r="BK28" s="462">
        <f>SUM(BB28:BJ28)</f>
        <v>184</v>
      </c>
      <c r="BL28" s="469"/>
      <c r="BM28" s="491"/>
      <c r="BN28" s="456" t="s">
        <v>838</v>
      </c>
      <c r="BO28" s="461">
        <v>28</v>
      </c>
      <c r="BP28" s="461">
        <v>3</v>
      </c>
      <c r="BQ28" s="461">
        <v>175</v>
      </c>
      <c r="BR28" s="461">
        <v>7</v>
      </c>
      <c r="BS28" s="461">
        <v>8</v>
      </c>
      <c r="BT28" s="461">
        <v>8</v>
      </c>
      <c r="BU28" s="461">
        <v>78</v>
      </c>
      <c r="BV28" s="461">
        <v>47</v>
      </c>
      <c r="BW28" s="461">
        <v>12</v>
      </c>
      <c r="BX28" s="461">
        <v>6</v>
      </c>
      <c r="BY28" s="461">
        <v>19</v>
      </c>
      <c r="BZ28" s="461">
        <v>25</v>
      </c>
      <c r="CA28" s="456" t="s">
        <v>838</v>
      </c>
      <c r="CB28" s="461">
        <v>22</v>
      </c>
      <c r="CC28" s="461">
        <v>35</v>
      </c>
      <c r="CD28" s="461">
        <v>21</v>
      </c>
      <c r="CE28" s="461">
        <v>17</v>
      </c>
      <c r="CF28" s="461">
        <v>7</v>
      </c>
      <c r="CG28" s="461">
        <v>7</v>
      </c>
      <c r="CH28" s="461">
        <v>12</v>
      </c>
      <c r="CI28" s="461">
        <v>13</v>
      </c>
      <c r="CJ28" s="461">
        <v>21</v>
      </c>
      <c r="CK28" s="461">
        <v>14</v>
      </c>
      <c r="CL28" s="461">
        <v>20</v>
      </c>
      <c r="CM28" s="461">
        <v>58</v>
      </c>
      <c r="CN28" s="456" t="s">
        <v>838</v>
      </c>
      <c r="CO28" s="492">
        <f aca="true" t="shared" si="14" ref="CO28:CO47">SUM(CF5:CM5,CB28:CM28,CO5:CZ5)</f>
        <v>837</v>
      </c>
      <c r="CP28" s="461">
        <v>12</v>
      </c>
      <c r="CQ28" s="461">
        <v>12</v>
      </c>
      <c r="CR28" s="461">
        <v>23</v>
      </c>
      <c r="CS28" s="461">
        <v>20</v>
      </c>
      <c r="CT28" s="462">
        <f>SUM(CP28:CS28)</f>
        <v>67</v>
      </c>
      <c r="CU28" s="469"/>
      <c r="CV28" s="469"/>
      <c r="CW28" s="469"/>
      <c r="CX28" s="469"/>
      <c r="CY28" s="461"/>
      <c r="CZ28" s="469"/>
      <c r="DA28" s="456" t="s">
        <v>842</v>
      </c>
      <c r="DB28" s="461">
        <v>5</v>
      </c>
      <c r="DC28" s="461">
        <v>11</v>
      </c>
      <c r="DD28" s="461">
        <v>1</v>
      </c>
      <c r="DE28" s="461">
        <v>4</v>
      </c>
      <c r="DF28" s="461">
        <v>4</v>
      </c>
      <c r="DG28" s="461">
        <v>6</v>
      </c>
      <c r="DH28" s="461">
        <v>36</v>
      </c>
      <c r="DI28" s="461">
        <v>34</v>
      </c>
      <c r="DJ28" s="461">
        <v>4</v>
      </c>
      <c r="DK28" s="461">
        <v>16</v>
      </c>
      <c r="DL28" s="461">
        <v>27</v>
      </c>
      <c r="DM28" s="461">
        <v>26</v>
      </c>
      <c r="DN28" s="456" t="s">
        <v>842</v>
      </c>
      <c r="DO28" s="471">
        <f aca="true" t="shared" si="15" ref="DO28:DO45">AJ5</f>
        <v>4815</v>
      </c>
      <c r="DP28" s="493">
        <f aca="true" t="shared" si="16" ref="DP28:DP45">BE5</f>
        <v>1586</v>
      </c>
      <c r="DQ28" s="471">
        <f aca="true" t="shared" si="17" ref="DQ28:DQ45">BK28</f>
        <v>184</v>
      </c>
      <c r="DR28" s="471">
        <f aca="true" t="shared" si="18" ref="DR28:DR45">CE5</f>
        <v>1281</v>
      </c>
      <c r="DS28" s="471">
        <f aca="true" t="shared" si="19" ref="DS28:DS45">CO28</f>
        <v>837</v>
      </c>
      <c r="DT28" s="471">
        <f aca="true" t="shared" si="20" ref="DT28:DT45">CT28</f>
        <v>67</v>
      </c>
      <c r="DU28" s="493">
        <f aca="true" t="shared" si="21" ref="DU28:DU45">DJ5</f>
        <v>73</v>
      </c>
      <c r="DV28" s="493">
        <f aca="true" t="shared" si="22" ref="DV28:DV45">DQ5</f>
        <v>178</v>
      </c>
      <c r="DW28" s="493">
        <f aca="true" t="shared" si="23" ref="DW28:DW45">DW5</f>
        <v>231</v>
      </c>
      <c r="DX28" s="647">
        <f>SUM(DO28:DW28)</f>
        <v>9252</v>
      </c>
      <c r="DY28" s="648"/>
      <c r="DZ28" s="469"/>
    </row>
    <row r="29" spans="1:130" s="471" customFormat="1" ht="18.75" customHeight="1">
      <c r="A29" s="456" t="s">
        <v>839</v>
      </c>
      <c r="B29" s="494">
        <v>6</v>
      </c>
      <c r="C29" s="495">
        <v>80</v>
      </c>
      <c r="D29" s="461">
        <v>65</v>
      </c>
      <c r="E29" s="461">
        <v>136</v>
      </c>
      <c r="F29" s="461">
        <v>161</v>
      </c>
      <c r="G29" s="496">
        <v>88</v>
      </c>
      <c r="H29" s="461">
        <v>1111</v>
      </c>
      <c r="I29" s="461">
        <v>165</v>
      </c>
      <c r="J29" s="461">
        <v>379</v>
      </c>
      <c r="K29" s="461">
        <v>36</v>
      </c>
      <c r="L29" s="461">
        <v>9</v>
      </c>
      <c r="M29" s="461">
        <v>338</v>
      </c>
      <c r="N29" s="456" t="s">
        <v>841</v>
      </c>
      <c r="O29" s="461">
        <v>114</v>
      </c>
      <c r="P29" s="461">
        <v>87</v>
      </c>
      <c r="Q29" s="461">
        <v>112</v>
      </c>
      <c r="R29" s="461">
        <v>0</v>
      </c>
      <c r="S29" s="461">
        <v>8</v>
      </c>
      <c r="T29" s="461">
        <v>6</v>
      </c>
      <c r="U29" s="461">
        <v>0</v>
      </c>
      <c r="V29" s="461">
        <v>19</v>
      </c>
      <c r="W29" s="461">
        <v>82</v>
      </c>
      <c r="X29" s="461">
        <v>64</v>
      </c>
      <c r="Y29" s="461">
        <v>0</v>
      </c>
      <c r="Z29" s="461">
        <v>46</v>
      </c>
      <c r="AA29" s="456" t="s">
        <v>839</v>
      </c>
      <c r="AB29" s="461">
        <v>187</v>
      </c>
      <c r="AC29" s="461">
        <v>9</v>
      </c>
      <c r="AD29" s="461">
        <v>74</v>
      </c>
      <c r="AE29" s="461">
        <v>140</v>
      </c>
      <c r="AF29" s="461">
        <v>21</v>
      </c>
      <c r="AG29" s="461">
        <v>41</v>
      </c>
      <c r="AH29" s="461">
        <v>112</v>
      </c>
      <c r="AI29" s="461">
        <v>20</v>
      </c>
      <c r="AJ29" s="461">
        <v>25</v>
      </c>
      <c r="AK29" s="461">
        <v>19</v>
      </c>
      <c r="AL29" s="461">
        <v>57</v>
      </c>
      <c r="AM29" s="461">
        <v>15</v>
      </c>
      <c r="AN29" s="456" t="s">
        <v>841</v>
      </c>
      <c r="AO29" s="461">
        <v>35</v>
      </c>
      <c r="AP29" s="461">
        <v>23</v>
      </c>
      <c r="AQ29" s="461">
        <v>27</v>
      </c>
      <c r="AR29" s="461">
        <v>28</v>
      </c>
      <c r="AS29" s="461">
        <v>45</v>
      </c>
      <c r="AT29" s="461">
        <v>38</v>
      </c>
      <c r="AU29" s="461">
        <v>6</v>
      </c>
      <c r="AV29" s="461">
        <v>13</v>
      </c>
      <c r="AW29" s="461">
        <v>49</v>
      </c>
      <c r="AX29" s="461">
        <v>15</v>
      </c>
      <c r="AY29" s="461">
        <v>4</v>
      </c>
      <c r="AZ29" s="461">
        <v>21</v>
      </c>
      <c r="BA29" s="456" t="s">
        <v>841</v>
      </c>
      <c r="BB29" s="461">
        <v>12</v>
      </c>
      <c r="BC29" s="461">
        <v>12</v>
      </c>
      <c r="BD29" s="461">
        <v>28</v>
      </c>
      <c r="BE29" s="461">
        <v>26</v>
      </c>
      <c r="BF29" s="461">
        <v>26</v>
      </c>
      <c r="BG29" s="461">
        <v>46</v>
      </c>
      <c r="BH29" s="461">
        <v>23</v>
      </c>
      <c r="BI29" s="461">
        <v>32</v>
      </c>
      <c r="BJ29" s="461">
        <v>0</v>
      </c>
      <c r="BK29" s="476">
        <f aca="true" t="shared" si="24" ref="BK29:BK46">SUM(BB29:BJ29)</f>
        <v>205</v>
      </c>
      <c r="BL29" s="469"/>
      <c r="BM29" s="491"/>
      <c r="BN29" s="456" t="s">
        <v>841</v>
      </c>
      <c r="BO29" s="461">
        <v>13</v>
      </c>
      <c r="BP29" s="461">
        <v>4</v>
      </c>
      <c r="BQ29" s="461">
        <v>159</v>
      </c>
      <c r="BR29" s="461">
        <v>8</v>
      </c>
      <c r="BS29" s="461">
        <v>12</v>
      </c>
      <c r="BT29" s="461">
        <v>12</v>
      </c>
      <c r="BU29" s="461">
        <v>65</v>
      </c>
      <c r="BV29" s="461">
        <v>64</v>
      </c>
      <c r="BW29" s="461">
        <v>18</v>
      </c>
      <c r="BX29" s="461">
        <v>12</v>
      </c>
      <c r="BY29" s="461">
        <v>40</v>
      </c>
      <c r="BZ29" s="461">
        <v>44</v>
      </c>
      <c r="CA29" s="456" t="s">
        <v>841</v>
      </c>
      <c r="CB29" s="461">
        <v>18</v>
      </c>
      <c r="CC29" s="461">
        <v>54</v>
      </c>
      <c r="CD29" s="461">
        <v>20</v>
      </c>
      <c r="CE29" s="461">
        <v>19</v>
      </c>
      <c r="CF29" s="461">
        <v>5</v>
      </c>
      <c r="CG29" s="461">
        <v>0</v>
      </c>
      <c r="CH29" s="461">
        <v>13</v>
      </c>
      <c r="CI29" s="461">
        <v>17</v>
      </c>
      <c r="CJ29" s="461">
        <v>23</v>
      </c>
      <c r="CK29" s="461">
        <v>15</v>
      </c>
      <c r="CL29" s="461">
        <v>36</v>
      </c>
      <c r="CM29" s="461">
        <v>53</v>
      </c>
      <c r="CN29" s="456" t="s">
        <v>841</v>
      </c>
      <c r="CO29" s="468">
        <f t="shared" si="14"/>
        <v>943</v>
      </c>
      <c r="CP29" s="461">
        <v>18</v>
      </c>
      <c r="CQ29" s="461">
        <v>5</v>
      </c>
      <c r="CR29" s="461">
        <v>46</v>
      </c>
      <c r="CS29" s="461">
        <v>16</v>
      </c>
      <c r="CT29" s="476">
        <f aca="true" t="shared" si="25" ref="CT29:CT46">SUM(CP29:CS29)</f>
        <v>85</v>
      </c>
      <c r="CU29" s="469"/>
      <c r="CV29" s="469"/>
      <c r="CW29" s="469"/>
      <c r="CX29" s="469"/>
      <c r="CY29" s="461"/>
      <c r="CZ29" s="469"/>
      <c r="DA29" s="456" t="s">
        <v>841</v>
      </c>
      <c r="DB29" s="461">
        <v>1</v>
      </c>
      <c r="DC29" s="461">
        <v>10</v>
      </c>
      <c r="DD29" s="461">
        <v>0</v>
      </c>
      <c r="DE29" s="461">
        <v>2</v>
      </c>
      <c r="DF29" s="461">
        <v>5</v>
      </c>
      <c r="DG29" s="461">
        <v>2</v>
      </c>
      <c r="DH29" s="461">
        <v>37</v>
      </c>
      <c r="DI29" s="461">
        <v>34</v>
      </c>
      <c r="DJ29" s="461">
        <v>4</v>
      </c>
      <c r="DK29" s="461">
        <v>22</v>
      </c>
      <c r="DL29" s="461">
        <v>50</v>
      </c>
      <c r="DM29" s="461">
        <v>11</v>
      </c>
      <c r="DN29" s="456" t="s">
        <v>843</v>
      </c>
      <c r="DO29" s="471">
        <f t="shared" si="15"/>
        <v>4393</v>
      </c>
      <c r="DP29" s="497">
        <f t="shared" si="16"/>
        <v>1456</v>
      </c>
      <c r="DQ29" s="471">
        <f t="shared" si="17"/>
        <v>205</v>
      </c>
      <c r="DR29" s="471">
        <f t="shared" si="18"/>
        <v>1482</v>
      </c>
      <c r="DS29" s="471">
        <f t="shared" si="19"/>
        <v>943</v>
      </c>
      <c r="DT29" s="471">
        <f t="shared" si="20"/>
        <v>85</v>
      </c>
      <c r="DU29" s="497">
        <f t="shared" si="21"/>
        <v>83</v>
      </c>
      <c r="DV29" s="497">
        <f t="shared" si="22"/>
        <v>182</v>
      </c>
      <c r="DW29" s="497">
        <f t="shared" si="23"/>
        <v>340</v>
      </c>
      <c r="DX29" s="647">
        <f aca="true" t="shared" si="26" ref="DX29:DX47">SUM(DO29:DW29)</f>
        <v>9169</v>
      </c>
      <c r="DY29" s="648"/>
      <c r="DZ29" s="469"/>
    </row>
    <row r="30" spans="1:129" s="471" customFormat="1" ht="18.75" customHeight="1">
      <c r="A30" s="456" t="s">
        <v>512</v>
      </c>
      <c r="B30" s="494">
        <v>16</v>
      </c>
      <c r="C30" s="495">
        <v>67</v>
      </c>
      <c r="D30" s="461">
        <v>52</v>
      </c>
      <c r="E30" s="461">
        <v>124</v>
      </c>
      <c r="F30" s="461">
        <v>103</v>
      </c>
      <c r="G30" s="461">
        <v>100</v>
      </c>
      <c r="H30" s="461">
        <v>887</v>
      </c>
      <c r="I30" s="461">
        <v>115</v>
      </c>
      <c r="J30" s="461">
        <v>336</v>
      </c>
      <c r="K30" s="461">
        <v>46</v>
      </c>
      <c r="L30" s="461">
        <v>15</v>
      </c>
      <c r="M30" s="461">
        <v>319</v>
      </c>
      <c r="N30" s="456" t="s">
        <v>512</v>
      </c>
      <c r="O30" s="461">
        <v>116</v>
      </c>
      <c r="P30" s="461">
        <v>97</v>
      </c>
      <c r="Q30" s="461">
        <v>138</v>
      </c>
      <c r="R30" s="461">
        <v>0</v>
      </c>
      <c r="S30" s="461">
        <v>10</v>
      </c>
      <c r="T30" s="461">
        <v>8</v>
      </c>
      <c r="U30" s="461">
        <v>1</v>
      </c>
      <c r="V30" s="461">
        <v>4</v>
      </c>
      <c r="W30" s="461">
        <v>84</v>
      </c>
      <c r="X30" s="461">
        <v>53</v>
      </c>
      <c r="Y30" s="461">
        <v>0</v>
      </c>
      <c r="Z30" s="461">
        <v>52</v>
      </c>
      <c r="AA30" s="456" t="s">
        <v>512</v>
      </c>
      <c r="AB30" s="461">
        <v>121</v>
      </c>
      <c r="AC30" s="461">
        <v>13</v>
      </c>
      <c r="AD30" s="461">
        <v>92</v>
      </c>
      <c r="AE30" s="461">
        <v>137</v>
      </c>
      <c r="AF30" s="461">
        <v>19</v>
      </c>
      <c r="AG30" s="461">
        <v>37</v>
      </c>
      <c r="AH30" s="461">
        <v>78</v>
      </c>
      <c r="AI30" s="461">
        <v>32</v>
      </c>
      <c r="AJ30" s="461">
        <v>24</v>
      </c>
      <c r="AK30" s="461">
        <v>17</v>
      </c>
      <c r="AL30" s="461">
        <v>52</v>
      </c>
      <c r="AM30" s="461">
        <v>29</v>
      </c>
      <c r="AN30" s="456" t="s">
        <v>512</v>
      </c>
      <c r="AO30" s="461">
        <v>17</v>
      </c>
      <c r="AP30" s="461">
        <v>29</v>
      </c>
      <c r="AQ30" s="461">
        <v>49</v>
      </c>
      <c r="AR30" s="461">
        <v>23</v>
      </c>
      <c r="AS30" s="461">
        <v>29</v>
      </c>
      <c r="AT30" s="461">
        <v>16</v>
      </c>
      <c r="AU30" s="461">
        <v>11</v>
      </c>
      <c r="AV30" s="461">
        <v>11</v>
      </c>
      <c r="AW30" s="461">
        <v>51</v>
      </c>
      <c r="AX30" s="461">
        <v>27</v>
      </c>
      <c r="AY30" s="461">
        <v>11</v>
      </c>
      <c r="AZ30" s="461">
        <v>22</v>
      </c>
      <c r="BA30" s="456" t="s">
        <v>512</v>
      </c>
      <c r="BB30" s="461">
        <v>6</v>
      </c>
      <c r="BC30" s="461">
        <v>18</v>
      </c>
      <c r="BD30" s="461">
        <v>22</v>
      </c>
      <c r="BE30" s="461">
        <v>42</v>
      </c>
      <c r="BF30" s="461">
        <v>26</v>
      </c>
      <c r="BG30" s="461">
        <v>44</v>
      </c>
      <c r="BH30" s="461">
        <v>64</v>
      </c>
      <c r="BI30" s="461">
        <v>45</v>
      </c>
      <c r="BJ30" s="461">
        <v>0</v>
      </c>
      <c r="BK30" s="476">
        <f t="shared" si="24"/>
        <v>267</v>
      </c>
      <c r="BL30" s="469"/>
      <c r="BM30" s="491"/>
      <c r="BN30" s="456" t="s">
        <v>512</v>
      </c>
      <c r="BO30" s="461">
        <v>20</v>
      </c>
      <c r="BP30" s="461">
        <v>11</v>
      </c>
      <c r="BQ30" s="461">
        <v>66</v>
      </c>
      <c r="BR30" s="461">
        <v>9</v>
      </c>
      <c r="BS30" s="461">
        <v>9</v>
      </c>
      <c r="BT30" s="461">
        <v>22</v>
      </c>
      <c r="BU30" s="461">
        <v>64</v>
      </c>
      <c r="BV30" s="461">
        <v>54</v>
      </c>
      <c r="BW30" s="461">
        <v>36</v>
      </c>
      <c r="BX30" s="461">
        <v>24</v>
      </c>
      <c r="BY30" s="461">
        <v>88</v>
      </c>
      <c r="BZ30" s="461">
        <v>100</v>
      </c>
      <c r="CA30" s="456" t="s">
        <v>512</v>
      </c>
      <c r="CB30" s="461">
        <v>17</v>
      </c>
      <c r="CC30" s="461">
        <v>44</v>
      </c>
      <c r="CD30" s="461">
        <v>23</v>
      </c>
      <c r="CE30" s="461">
        <v>26</v>
      </c>
      <c r="CF30" s="461">
        <v>4</v>
      </c>
      <c r="CG30" s="461">
        <v>2</v>
      </c>
      <c r="CH30" s="461">
        <v>13</v>
      </c>
      <c r="CI30" s="461">
        <v>7</v>
      </c>
      <c r="CJ30" s="461">
        <v>39</v>
      </c>
      <c r="CK30" s="461">
        <v>26</v>
      </c>
      <c r="CL30" s="461">
        <v>42</v>
      </c>
      <c r="CM30" s="461">
        <v>43</v>
      </c>
      <c r="CN30" s="456" t="s">
        <v>512</v>
      </c>
      <c r="CO30" s="468">
        <f t="shared" si="14"/>
        <v>957</v>
      </c>
      <c r="CP30" s="461">
        <v>16</v>
      </c>
      <c r="CQ30" s="461">
        <v>16</v>
      </c>
      <c r="CR30" s="461">
        <v>53</v>
      </c>
      <c r="CS30" s="461">
        <v>23</v>
      </c>
      <c r="CT30" s="476">
        <f t="shared" si="25"/>
        <v>108</v>
      </c>
      <c r="CU30" s="469"/>
      <c r="CV30" s="469"/>
      <c r="CW30" s="469"/>
      <c r="CX30" s="469"/>
      <c r="CY30" s="461"/>
      <c r="CZ30" s="469"/>
      <c r="DA30" s="456" t="s">
        <v>512</v>
      </c>
      <c r="DB30" s="461">
        <v>8</v>
      </c>
      <c r="DC30" s="461">
        <v>21</v>
      </c>
      <c r="DD30" s="461">
        <v>1</v>
      </c>
      <c r="DE30" s="461">
        <v>10</v>
      </c>
      <c r="DF30" s="461">
        <v>9</v>
      </c>
      <c r="DG30" s="461">
        <v>12</v>
      </c>
      <c r="DH30" s="461">
        <v>50</v>
      </c>
      <c r="DI30" s="461">
        <v>49</v>
      </c>
      <c r="DJ30" s="461">
        <v>4</v>
      </c>
      <c r="DK30" s="461">
        <v>27</v>
      </c>
      <c r="DL30" s="461">
        <v>25</v>
      </c>
      <c r="DM30" s="461">
        <v>8</v>
      </c>
      <c r="DN30" s="456" t="s">
        <v>512</v>
      </c>
      <c r="DO30" s="471">
        <f t="shared" si="15"/>
        <v>4021</v>
      </c>
      <c r="DP30" s="497">
        <f t="shared" si="16"/>
        <v>1420</v>
      </c>
      <c r="DQ30" s="471">
        <f t="shared" si="17"/>
        <v>267</v>
      </c>
      <c r="DR30" s="471">
        <f t="shared" si="18"/>
        <v>1624</v>
      </c>
      <c r="DS30" s="471">
        <f t="shared" si="19"/>
        <v>957</v>
      </c>
      <c r="DT30" s="471">
        <f t="shared" si="20"/>
        <v>108</v>
      </c>
      <c r="DU30" s="497">
        <f t="shared" si="21"/>
        <v>110</v>
      </c>
      <c r="DV30" s="497">
        <f t="shared" si="22"/>
        <v>233</v>
      </c>
      <c r="DW30" s="497">
        <f t="shared" si="23"/>
        <v>425</v>
      </c>
      <c r="DX30" s="647">
        <f t="shared" si="26"/>
        <v>9165</v>
      </c>
      <c r="DY30" s="648"/>
    </row>
    <row r="31" spans="1:129" s="471" customFormat="1" ht="18.75" customHeight="1">
      <c r="A31" s="456" t="s">
        <v>515</v>
      </c>
      <c r="B31" s="494">
        <v>22</v>
      </c>
      <c r="C31" s="495">
        <v>102</v>
      </c>
      <c r="D31" s="461">
        <v>53</v>
      </c>
      <c r="E31" s="461">
        <v>81</v>
      </c>
      <c r="F31" s="461">
        <v>138</v>
      </c>
      <c r="G31" s="461">
        <v>106</v>
      </c>
      <c r="H31" s="461">
        <v>699</v>
      </c>
      <c r="I31" s="461">
        <v>135</v>
      </c>
      <c r="J31" s="461">
        <v>257</v>
      </c>
      <c r="K31" s="461">
        <v>49</v>
      </c>
      <c r="L31" s="461">
        <v>17</v>
      </c>
      <c r="M31" s="461">
        <v>318</v>
      </c>
      <c r="N31" s="456" t="s">
        <v>515</v>
      </c>
      <c r="O31" s="461">
        <v>125</v>
      </c>
      <c r="P31" s="461">
        <v>88</v>
      </c>
      <c r="Q31" s="461">
        <v>82</v>
      </c>
      <c r="R31" s="461">
        <v>0</v>
      </c>
      <c r="S31" s="461">
        <v>30</v>
      </c>
      <c r="T31" s="461">
        <v>46</v>
      </c>
      <c r="U31" s="461">
        <v>9</v>
      </c>
      <c r="V31" s="461">
        <v>3</v>
      </c>
      <c r="W31" s="461">
        <v>30</v>
      </c>
      <c r="X31" s="461">
        <v>27</v>
      </c>
      <c r="Y31" s="461">
        <v>0</v>
      </c>
      <c r="Z31" s="461">
        <v>44</v>
      </c>
      <c r="AA31" s="456" t="s">
        <v>515</v>
      </c>
      <c r="AB31" s="461">
        <v>132</v>
      </c>
      <c r="AC31" s="461">
        <v>12</v>
      </c>
      <c r="AD31" s="461">
        <v>104</v>
      </c>
      <c r="AE31" s="461">
        <v>180</v>
      </c>
      <c r="AF31" s="461">
        <v>30</v>
      </c>
      <c r="AG31" s="461">
        <v>36</v>
      </c>
      <c r="AH31" s="461">
        <v>69</v>
      </c>
      <c r="AI31" s="461">
        <v>38</v>
      </c>
      <c r="AJ31" s="461">
        <v>37</v>
      </c>
      <c r="AK31" s="461">
        <v>33</v>
      </c>
      <c r="AL31" s="461">
        <v>44</v>
      </c>
      <c r="AM31" s="461">
        <v>36</v>
      </c>
      <c r="AN31" s="456" t="s">
        <v>515</v>
      </c>
      <c r="AO31" s="461">
        <v>8</v>
      </c>
      <c r="AP31" s="461">
        <v>33</v>
      </c>
      <c r="AQ31" s="461">
        <v>36</v>
      </c>
      <c r="AR31" s="461">
        <v>31</v>
      </c>
      <c r="AS31" s="461">
        <v>26</v>
      </c>
      <c r="AT31" s="461">
        <v>16</v>
      </c>
      <c r="AU31" s="461">
        <v>13</v>
      </c>
      <c r="AV31" s="461">
        <v>11</v>
      </c>
      <c r="AW31" s="461">
        <v>53</v>
      </c>
      <c r="AX31" s="461">
        <v>37</v>
      </c>
      <c r="AY31" s="461">
        <v>12</v>
      </c>
      <c r="AZ31" s="461">
        <v>24</v>
      </c>
      <c r="BA31" s="456" t="s">
        <v>515</v>
      </c>
      <c r="BB31" s="461">
        <v>5</v>
      </c>
      <c r="BC31" s="461">
        <v>19</v>
      </c>
      <c r="BD31" s="461">
        <v>25</v>
      </c>
      <c r="BE31" s="461">
        <v>37</v>
      </c>
      <c r="BF31" s="461">
        <v>42</v>
      </c>
      <c r="BG31" s="461">
        <v>50</v>
      </c>
      <c r="BH31" s="461">
        <v>46</v>
      </c>
      <c r="BI31" s="461">
        <v>66</v>
      </c>
      <c r="BJ31" s="461">
        <v>4</v>
      </c>
      <c r="BK31" s="476">
        <f t="shared" si="24"/>
        <v>294</v>
      </c>
      <c r="BL31" s="469"/>
      <c r="BM31" s="491"/>
      <c r="BN31" s="456" t="s">
        <v>515</v>
      </c>
      <c r="BO31" s="461">
        <v>20</v>
      </c>
      <c r="BP31" s="461">
        <v>8</v>
      </c>
      <c r="BQ31" s="461">
        <v>79</v>
      </c>
      <c r="BR31" s="461">
        <v>21</v>
      </c>
      <c r="BS31" s="461">
        <v>18</v>
      </c>
      <c r="BT31" s="461">
        <v>67</v>
      </c>
      <c r="BU31" s="461">
        <v>78</v>
      </c>
      <c r="BV31" s="461">
        <v>40</v>
      </c>
      <c r="BW31" s="461">
        <v>62</v>
      </c>
      <c r="BX31" s="461">
        <v>74</v>
      </c>
      <c r="BY31" s="461">
        <v>147</v>
      </c>
      <c r="BZ31" s="461">
        <v>144</v>
      </c>
      <c r="CA31" s="456" t="s">
        <v>515</v>
      </c>
      <c r="CB31" s="461">
        <v>41</v>
      </c>
      <c r="CC31" s="461">
        <v>62</v>
      </c>
      <c r="CD31" s="461">
        <v>26</v>
      </c>
      <c r="CE31" s="461">
        <v>31</v>
      </c>
      <c r="CF31" s="461">
        <v>7</v>
      </c>
      <c r="CG31" s="461">
        <v>5</v>
      </c>
      <c r="CH31" s="461">
        <v>12</v>
      </c>
      <c r="CI31" s="461">
        <v>12</v>
      </c>
      <c r="CJ31" s="461">
        <v>50</v>
      </c>
      <c r="CK31" s="461">
        <v>20</v>
      </c>
      <c r="CL31" s="461">
        <v>54</v>
      </c>
      <c r="CM31" s="461">
        <v>47</v>
      </c>
      <c r="CN31" s="456" t="s">
        <v>515</v>
      </c>
      <c r="CO31" s="468">
        <f t="shared" si="14"/>
        <v>1211</v>
      </c>
      <c r="CP31" s="461">
        <v>27</v>
      </c>
      <c r="CQ31" s="461">
        <v>19</v>
      </c>
      <c r="CR31" s="461">
        <v>72</v>
      </c>
      <c r="CS31" s="461">
        <v>19</v>
      </c>
      <c r="CT31" s="476">
        <f t="shared" si="25"/>
        <v>137</v>
      </c>
      <c r="CU31" s="469"/>
      <c r="CV31" s="469"/>
      <c r="CW31" s="469"/>
      <c r="CX31" s="469"/>
      <c r="CY31" s="461"/>
      <c r="CZ31" s="469"/>
      <c r="DA31" s="456" t="s">
        <v>515</v>
      </c>
      <c r="DB31" s="461">
        <v>9</v>
      </c>
      <c r="DC31" s="461">
        <v>17</v>
      </c>
      <c r="DD31" s="461">
        <v>11</v>
      </c>
      <c r="DE31" s="461">
        <v>10</v>
      </c>
      <c r="DF31" s="461">
        <v>7</v>
      </c>
      <c r="DG31" s="461">
        <v>18</v>
      </c>
      <c r="DH31" s="461">
        <v>77</v>
      </c>
      <c r="DI31" s="461">
        <v>74</v>
      </c>
      <c r="DJ31" s="461">
        <v>5</v>
      </c>
      <c r="DK31" s="461">
        <v>40</v>
      </c>
      <c r="DL31" s="461">
        <v>15</v>
      </c>
      <c r="DM31" s="461">
        <v>5</v>
      </c>
      <c r="DN31" s="456" t="s">
        <v>515</v>
      </c>
      <c r="DO31" s="471">
        <f t="shared" si="15"/>
        <v>3674</v>
      </c>
      <c r="DP31" s="497">
        <f t="shared" si="16"/>
        <v>1526</v>
      </c>
      <c r="DQ31" s="471">
        <f t="shared" si="17"/>
        <v>294</v>
      </c>
      <c r="DR31" s="471">
        <f t="shared" si="18"/>
        <v>2035</v>
      </c>
      <c r="DS31" s="471">
        <f t="shared" si="19"/>
        <v>1211</v>
      </c>
      <c r="DT31" s="471">
        <f t="shared" si="20"/>
        <v>137</v>
      </c>
      <c r="DU31" s="497">
        <f t="shared" si="21"/>
        <v>142</v>
      </c>
      <c r="DV31" s="497">
        <f t="shared" si="22"/>
        <v>293</v>
      </c>
      <c r="DW31" s="497">
        <f t="shared" si="23"/>
        <v>474</v>
      </c>
      <c r="DX31" s="647">
        <f t="shared" si="26"/>
        <v>9786</v>
      </c>
      <c r="DY31" s="648"/>
    </row>
    <row r="32" spans="1:129" s="471" customFormat="1" ht="18.75" customHeight="1">
      <c r="A32" s="456" t="s">
        <v>518</v>
      </c>
      <c r="B32" s="494">
        <v>34</v>
      </c>
      <c r="C32" s="495">
        <v>89</v>
      </c>
      <c r="D32" s="461">
        <v>51</v>
      </c>
      <c r="E32" s="461">
        <v>134</v>
      </c>
      <c r="F32" s="461">
        <v>323</v>
      </c>
      <c r="G32" s="461">
        <v>97</v>
      </c>
      <c r="H32" s="461">
        <v>982</v>
      </c>
      <c r="I32" s="461">
        <v>150</v>
      </c>
      <c r="J32" s="461">
        <v>442</v>
      </c>
      <c r="K32" s="461">
        <v>63</v>
      </c>
      <c r="L32" s="461">
        <v>12</v>
      </c>
      <c r="M32" s="461">
        <v>348</v>
      </c>
      <c r="N32" s="456" t="s">
        <v>518</v>
      </c>
      <c r="O32" s="461">
        <v>194</v>
      </c>
      <c r="P32" s="461">
        <v>92</v>
      </c>
      <c r="Q32" s="461">
        <v>18</v>
      </c>
      <c r="R32" s="461">
        <v>0</v>
      </c>
      <c r="S32" s="461">
        <v>149</v>
      </c>
      <c r="T32" s="461">
        <v>183</v>
      </c>
      <c r="U32" s="461">
        <v>53</v>
      </c>
      <c r="V32" s="461">
        <v>16</v>
      </c>
      <c r="W32" s="461">
        <v>33</v>
      </c>
      <c r="X32" s="461">
        <v>21</v>
      </c>
      <c r="Y32" s="461">
        <v>0</v>
      </c>
      <c r="Z32" s="461">
        <v>88</v>
      </c>
      <c r="AA32" s="456" t="s">
        <v>518</v>
      </c>
      <c r="AB32" s="461">
        <v>119</v>
      </c>
      <c r="AC32" s="461">
        <v>9</v>
      </c>
      <c r="AD32" s="461">
        <v>122</v>
      </c>
      <c r="AE32" s="461">
        <v>297</v>
      </c>
      <c r="AF32" s="461">
        <v>23</v>
      </c>
      <c r="AG32" s="461">
        <v>47</v>
      </c>
      <c r="AH32" s="461">
        <v>77</v>
      </c>
      <c r="AI32" s="461">
        <v>22</v>
      </c>
      <c r="AJ32" s="461">
        <v>27</v>
      </c>
      <c r="AK32" s="461">
        <v>14</v>
      </c>
      <c r="AL32" s="461">
        <v>47</v>
      </c>
      <c r="AM32" s="461">
        <v>17</v>
      </c>
      <c r="AN32" s="456" t="s">
        <v>518</v>
      </c>
      <c r="AO32" s="461">
        <v>15</v>
      </c>
      <c r="AP32" s="461">
        <v>18</v>
      </c>
      <c r="AQ32" s="461">
        <v>21</v>
      </c>
      <c r="AR32" s="461">
        <v>66</v>
      </c>
      <c r="AS32" s="461">
        <v>61</v>
      </c>
      <c r="AT32" s="461">
        <v>31</v>
      </c>
      <c r="AU32" s="461">
        <v>11</v>
      </c>
      <c r="AV32" s="461">
        <v>27</v>
      </c>
      <c r="AW32" s="461">
        <v>33</v>
      </c>
      <c r="AX32" s="461">
        <v>25</v>
      </c>
      <c r="AY32" s="461">
        <v>15</v>
      </c>
      <c r="AZ32" s="461">
        <v>23</v>
      </c>
      <c r="BA32" s="456" t="s">
        <v>518</v>
      </c>
      <c r="BB32" s="461">
        <v>8</v>
      </c>
      <c r="BC32" s="461">
        <v>25</v>
      </c>
      <c r="BD32" s="461">
        <v>18</v>
      </c>
      <c r="BE32" s="461">
        <v>39</v>
      </c>
      <c r="BF32" s="461">
        <v>36</v>
      </c>
      <c r="BG32" s="461">
        <v>63</v>
      </c>
      <c r="BH32" s="461">
        <v>52</v>
      </c>
      <c r="BI32" s="461">
        <v>88</v>
      </c>
      <c r="BJ32" s="461">
        <v>10</v>
      </c>
      <c r="BK32" s="476">
        <f t="shared" si="24"/>
        <v>339</v>
      </c>
      <c r="BL32" s="469"/>
      <c r="BM32" s="491"/>
      <c r="BN32" s="456" t="s">
        <v>518</v>
      </c>
      <c r="BO32" s="461">
        <v>24</v>
      </c>
      <c r="BP32" s="461">
        <v>11</v>
      </c>
      <c r="BQ32" s="461">
        <v>96</v>
      </c>
      <c r="BR32" s="461">
        <v>36</v>
      </c>
      <c r="BS32" s="461">
        <v>31</v>
      </c>
      <c r="BT32" s="461">
        <v>84</v>
      </c>
      <c r="BU32" s="461">
        <v>103</v>
      </c>
      <c r="BV32" s="461">
        <v>42</v>
      </c>
      <c r="BW32" s="461">
        <v>37</v>
      </c>
      <c r="BX32" s="461">
        <v>96</v>
      </c>
      <c r="BY32" s="461">
        <v>89</v>
      </c>
      <c r="BZ32" s="461">
        <v>81</v>
      </c>
      <c r="CA32" s="456" t="s">
        <v>518</v>
      </c>
      <c r="CB32" s="461">
        <v>41</v>
      </c>
      <c r="CC32" s="461">
        <v>63</v>
      </c>
      <c r="CD32" s="461">
        <v>33</v>
      </c>
      <c r="CE32" s="461">
        <v>26</v>
      </c>
      <c r="CF32" s="461">
        <v>5</v>
      </c>
      <c r="CG32" s="461">
        <v>17</v>
      </c>
      <c r="CH32" s="461">
        <v>40</v>
      </c>
      <c r="CI32" s="461">
        <v>14</v>
      </c>
      <c r="CJ32" s="461">
        <v>44</v>
      </c>
      <c r="CK32" s="461">
        <v>22</v>
      </c>
      <c r="CL32" s="461">
        <v>46</v>
      </c>
      <c r="CM32" s="461">
        <v>82</v>
      </c>
      <c r="CN32" s="456" t="s">
        <v>518</v>
      </c>
      <c r="CO32" s="468">
        <f t="shared" si="14"/>
        <v>1393</v>
      </c>
      <c r="CP32" s="461">
        <v>24</v>
      </c>
      <c r="CQ32" s="461">
        <v>9</v>
      </c>
      <c r="CR32" s="461">
        <v>44</v>
      </c>
      <c r="CS32" s="461">
        <v>13</v>
      </c>
      <c r="CT32" s="476">
        <f t="shared" si="25"/>
        <v>90</v>
      </c>
      <c r="CU32" s="469"/>
      <c r="CV32" s="469"/>
      <c r="CW32" s="469"/>
      <c r="CX32" s="469"/>
      <c r="CY32" s="461"/>
      <c r="CZ32" s="469"/>
      <c r="DA32" s="456" t="s">
        <v>518</v>
      </c>
      <c r="DB32" s="461">
        <v>6</v>
      </c>
      <c r="DC32" s="461">
        <v>26</v>
      </c>
      <c r="DD32" s="461">
        <v>14</v>
      </c>
      <c r="DE32" s="461">
        <v>16</v>
      </c>
      <c r="DF32" s="461">
        <v>10</v>
      </c>
      <c r="DG32" s="461">
        <v>23</v>
      </c>
      <c r="DH32" s="461">
        <v>62</v>
      </c>
      <c r="DI32" s="461">
        <v>84</v>
      </c>
      <c r="DJ32" s="461">
        <v>2</v>
      </c>
      <c r="DK32" s="461">
        <v>29</v>
      </c>
      <c r="DL32" s="461">
        <v>4</v>
      </c>
      <c r="DM32" s="461">
        <v>1</v>
      </c>
      <c r="DN32" s="456" t="s">
        <v>518</v>
      </c>
      <c r="DO32" s="471">
        <f t="shared" si="15"/>
        <v>5086</v>
      </c>
      <c r="DP32" s="497">
        <f t="shared" si="16"/>
        <v>1549</v>
      </c>
      <c r="DQ32" s="471">
        <f t="shared" si="17"/>
        <v>339</v>
      </c>
      <c r="DR32" s="471">
        <f t="shared" si="18"/>
        <v>1862</v>
      </c>
      <c r="DS32" s="471">
        <f t="shared" si="19"/>
        <v>1393</v>
      </c>
      <c r="DT32" s="471">
        <f t="shared" si="20"/>
        <v>90</v>
      </c>
      <c r="DU32" s="497">
        <f t="shared" si="21"/>
        <v>127</v>
      </c>
      <c r="DV32" s="497">
        <f t="shared" si="22"/>
        <v>283</v>
      </c>
      <c r="DW32" s="497">
        <f t="shared" si="23"/>
        <v>483</v>
      </c>
      <c r="DX32" s="647">
        <f t="shared" si="26"/>
        <v>11212</v>
      </c>
      <c r="DY32" s="648"/>
    </row>
    <row r="33" spans="1:129" s="471" customFormat="1" ht="18.75" customHeight="1">
      <c r="A33" s="456" t="s">
        <v>523</v>
      </c>
      <c r="B33" s="494">
        <v>29</v>
      </c>
      <c r="C33" s="495">
        <v>84</v>
      </c>
      <c r="D33" s="461">
        <v>46</v>
      </c>
      <c r="E33" s="461">
        <v>148</v>
      </c>
      <c r="F33" s="461">
        <v>192</v>
      </c>
      <c r="G33" s="461">
        <v>90</v>
      </c>
      <c r="H33" s="461">
        <v>1132</v>
      </c>
      <c r="I33" s="461">
        <v>200</v>
      </c>
      <c r="J33" s="461">
        <v>473</v>
      </c>
      <c r="K33" s="461">
        <v>55</v>
      </c>
      <c r="L33" s="461">
        <v>9</v>
      </c>
      <c r="M33" s="461">
        <v>556</v>
      </c>
      <c r="N33" s="456" t="s">
        <v>523</v>
      </c>
      <c r="O33" s="461">
        <v>180</v>
      </c>
      <c r="P33" s="461">
        <v>103</v>
      </c>
      <c r="Q33" s="461">
        <v>25</v>
      </c>
      <c r="R33" s="461">
        <v>0</v>
      </c>
      <c r="S33" s="461">
        <v>43</v>
      </c>
      <c r="T33" s="461">
        <v>60</v>
      </c>
      <c r="U33" s="461">
        <v>13</v>
      </c>
      <c r="V33" s="461">
        <v>76</v>
      </c>
      <c r="W33" s="461">
        <v>76</v>
      </c>
      <c r="X33" s="461">
        <v>71</v>
      </c>
      <c r="Y33" s="461">
        <v>0</v>
      </c>
      <c r="Z33" s="461">
        <v>95</v>
      </c>
      <c r="AA33" s="456" t="s">
        <v>523</v>
      </c>
      <c r="AB33" s="461">
        <v>151</v>
      </c>
      <c r="AC33" s="461">
        <v>8</v>
      </c>
      <c r="AD33" s="461">
        <v>142</v>
      </c>
      <c r="AE33" s="461">
        <v>270</v>
      </c>
      <c r="AF33" s="461">
        <v>39</v>
      </c>
      <c r="AG33" s="461">
        <v>43</v>
      </c>
      <c r="AH33" s="461">
        <v>117</v>
      </c>
      <c r="AI33" s="461">
        <v>8</v>
      </c>
      <c r="AJ33" s="461">
        <v>18</v>
      </c>
      <c r="AK33" s="461">
        <v>15</v>
      </c>
      <c r="AL33" s="461">
        <v>61</v>
      </c>
      <c r="AM33" s="461">
        <v>19</v>
      </c>
      <c r="AN33" s="456" t="s">
        <v>523</v>
      </c>
      <c r="AO33" s="461">
        <v>23</v>
      </c>
      <c r="AP33" s="461">
        <v>22</v>
      </c>
      <c r="AQ33" s="461">
        <v>18</v>
      </c>
      <c r="AR33" s="461">
        <v>68</v>
      </c>
      <c r="AS33" s="461">
        <v>82</v>
      </c>
      <c r="AT33" s="461">
        <v>45</v>
      </c>
      <c r="AU33" s="461">
        <v>15</v>
      </c>
      <c r="AV33" s="461">
        <v>18</v>
      </c>
      <c r="AW33" s="461">
        <v>31</v>
      </c>
      <c r="AX33" s="461">
        <v>26</v>
      </c>
      <c r="AY33" s="461">
        <v>14</v>
      </c>
      <c r="AZ33" s="461">
        <v>21</v>
      </c>
      <c r="BA33" s="456" t="s">
        <v>523</v>
      </c>
      <c r="BB33" s="461">
        <v>15</v>
      </c>
      <c r="BC33" s="461">
        <v>26</v>
      </c>
      <c r="BD33" s="461">
        <v>32</v>
      </c>
      <c r="BE33" s="461">
        <v>35</v>
      </c>
      <c r="BF33" s="461">
        <v>33</v>
      </c>
      <c r="BG33" s="461">
        <v>50</v>
      </c>
      <c r="BH33" s="461">
        <v>58</v>
      </c>
      <c r="BI33" s="461">
        <v>71</v>
      </c>
      <c r="BJ33" s="461">
        <v>7</v>
      </c>
      <c r="BK33" s="476">
        <f t="shared" si="24"/>
        <v>327</v>
      </c>
      <c r="BL33" s="469"/>
      <c r="BM33" s="491"/>
      <c r="BN33" s="456" t="s">
        <v>523</v>
      </c>
      <c r="BO33" s="461">
        <v>42</v>
      </c>
      <c r="BP33" s="461">
        <v>11</v>
      </c>
      <c r="BQ33" s="461">
        <v>87</v>
      </c>
      <c r="BR33" s="461">
        <v>41</v>
      </c>
      <c r="BS33" s="461">
        <v>30</v>
      </c>
      <c r="BT33" s="461">
        <v>51</v>
      </c>
      <c r="BU33" s="461">
        <v>83</v>
      </c>
      <c r="BV33" s="461">
        <v>27</v>
      </c>
      <c r="BW33" s="461">
        <v>18</v>
      </c>
      <c r="BX33" s="461">
        <v>45</v>
      </c>
      <c r="BY33" s="461">
        <v>25</v>
      </c>
      <c r="BZ33" s="461">
        <v>40</v>
      </c>
      <c r="CA33" s="456" t="s">
        <v>523</v>
      </c>
      <c r="CB33" s="461">
        <v>21</v>
      </c>
      <c r="CC33" s="461">
        <v>61</v>
      </c>
      <c r="CD33" s="461">
        <v>24</v>
      </c>
      <c r="CE33" s="461">
        <v>22</v>
      </c>
      <c r="CF33" s="461">
        <v>9</v>
      </c>
      <c r="CG33" s="461">
        <v>15</v>
      </c>
      <c r="CH33" s="461">
        <v>47</v>
      </c>
      <c r="CI33" s="461">
        <v>13</v>
      </c>
      <c r="CJ33" s="461">
        <v>41</v>
      </c>
      <c r="CK33" s="461">
        <v>23</v>
      </c>
      <c r="CL33" s="461">
        <v>49</v>
      </c>
      <c r="CM33" s="461">
        <v>61</v>
      </c>
      <c r="CN33" s="456" t="s">
        <v>523</v>
      </c>
      <c r="CO33" s="468">
        <f t="shared" si="14"/>
        <v>1170</v>
      </c>
      <c r="CP33" s="461">
        <v>19</v>
      </c>
      <c r="CQ33" s="461">
        <v>11</v>
      </c>
      <c r="CR33" s="461">
        <v>32</v>
      </c>
      <c r="CS33" s="461">
        <v>14</v>
      </c>
      <c r="CT33" s="476">
        <f t="shared" si="25"/>
        <v>76</v>
      </c>
      <c r="CU33" s="469"/>
      <c r="CV33" s="469"/>
      <c r="CW33" s="469"/>
      <c r="CX33" s="469"/>
      <c r="CY33" s="461"/>
      <c r="CZ33" s="469"/>
      <c r="DA33" s="456" t="s">
        <v>523</v>
      </c>
      <c r="DB33" s="461">
        <v>7</v>
      </c>
      <c r="DC33" s="461">
        <v>18</v>
      </c>
      <c r="DD33" s="461">
        <v>9</v>
      </c>
      <c r="DE33" s="461">
        <v>9</v>
      </c>
      <c r="DF33" s="461">
        <v>12</v>
      </c>
      <c r="DG33" s="461">
        <v>18</v>
      </c>
      <c r="DH33" s="461">
        <v>61</v>
      </c>
      <c r="DI33" s="461">
        <v>57</v>
      </c>
      <c r="DJ33" s="461">
        <v>3</v>
      </c>
      <c r="DK33" s="461">
        <v>9</v>
      </c>
      <c r="DL33" s="461">
        <v>10</v>
      </c>
      <c r="DM33" s="461">
        <v>18</v>
      </c>
      <c r="DN33" s="456" t="s">
        <v>523</v>
      </c>
      <c r="DO33" s="471">
        <f t="shared" si="15"/>
        <v>5264</v>
      </c>
      <c r="DP33" s="497">
        <f t="shared" si="16"/>
        <v>1777</v>
      </c>
      <c r="DQ33" s="471">
        <f t="shared" si="17"/>
        <v>327</v>
      </c>
      <c r="DR33" s="471">
        <f t="shared" si="18"/>
        <v>1534</v>
      </c>
      <c r="DS33" s="471">
        <f t="shared" si="19"/>
        <v>1170</v>
      </c>
      <c r="DT33" s="471">
        <f t="shared" si="20"/>
        <v>76</v>
      </c>
      <c r="DU33" s="497">
        <f t="shared" si="21"/>
        <v>146</v>
      </c>
      <c r="DV33" s="497">
        <f t="shared" si="22"/>
        <v>235</v>
      </c>
      <c r="DW33" s="497">
        <f t="shared" si="23"/>
        <v>387</v>
      </c>
      <c r="DX33" s="647">
        <f t="shared" si="26"/>
        <v>10916</v>
      </c>
      <c r="DY33" s="648"/>
    </row>
    <row r="34" spans="1:129" s="471" customFormat="1" ht="18.75" customHeight="1">
      <c r="A34" s="456" t="s">
        <v>529</v>
      </c>
      <c r="B34" s="494">
        <v>26</v>
      </c>
      <c r="C34" s="495">
        <v>88</v>
      </c>
      <c r="D34" s="461">
        <v>70</v>
      </c>
      <c r="E34" s="461">
        <v>184</v>
      </c>
      <c r="F34" s="461">
        <v>193</v>
      </c>
      <c r="G34" s="461">
        <v>97</v>
      </c>
      <c r="H34" s="461">
        <v>1409</v>
      </c>
      <c r="I34" s="461">
        <v>229</v>
      </c>
      <c r="J34" s="461">
        <v>506</v>
      </c>
      <c r="K34" s="461">
        <v>68</v>
      </c>
      <c r="L34" s="461">
        <v>14</v>
      </c>
      <c r="M34" s="461">
        <v>592</v>
      </c>
      <c r="N34" s="456" t="s">
        <v>529</v>
      </c>
      <c r="O34" s="461">
        <v>147</v>
      </c>
      <c r="P34" s="461">
        <v>104</v>
      </c>
      <c r="Q34" s="461">
        <v>46</v>
      </c>
      <c r="R34" s="461">
        <v>0</v>
      </c>
      <c r="S34" s="461">
        <v>34</v>
      </c>
      <c r="T34" s="461">
        <v>35</v>
      </c>
      <c r="U34" s="461">
        <v>9</v>
      </c>
      <c r="V34" s="461">
        <v>95</v>
      </c>
      <c r="W34" s="461">
        <v>127</v>
      </c>
      <c r="X34" s="461">
        <v>73</v>
      </c>
      <c r="Y34" s="461">
        <v>0</v>
      </c>
      <c r="Z34" s="461">
        <v>95</v>
      </c>
      <c r="AA34" s="456" t="s">
        <v>529</v>
      </c>
      <c r="AB34" s="461">
        <v>183</v>
      </c>
      <c r="AC34" s="461">
        <v>17</v>
      </c>
      <c r="AD34" s="461">
        <v>150</v>
      </c>
      <c r="AE34" s="461">
        <v>198</v>
      </c>
      <c r="AF34" s="461">
        <v>18</v>
      </c>
      <c r="AG34" s="461">
        <v>37</v>
      </c>
      <c r="AH34" s="461">
        <v>124</v>
      </c>
      <c r="AI34" s="461">
        <v>18</v>
      </c>
      <c r="AJ34" s="461">
        <v>39</v>
      </c>
      <c r="AK34" s="461">
        <v>20</v>
      </c>
      <c r="AL34" s="461">
        <v>64</v>
      </c>
      <c r="AM34" s="461">
        <v>23</v>
      </c>
      <c r="AN34" s="456" t="s">
        <v>529</v>
      </c>
      <c r="AO34" s="461">
        <v>59</v>
      </c>
      <c r="AP34" s="461">
        <v>26</v>
      </c>
      <c r="AQ34" s="461">
        <v>23</v>
      </c>
      <c r="AR34" s="461">
        <v>56</v>
      </c>
      <c r="AS34" s="461">
        <v>74</v>
      </c>
      <c r="AT34" s="461">
        <v>55</v>
      </c>
      <c r="AU34" s="461">
        <v>14</v>
      </c>
      <c r="AV34" s="461">
        <v>15</v>
      </c>
      <c r="AW34" s="461">
        <v>31</v>
      </c>
      <c r="AX34" s="461">
        <v>10</v>
      </c>
      <c r="AY34" s="461">
        <v>18</v>
      </c>
      <c r="AZ34" s="461">
        <v>22</v>
      </c>
      <c r="BA34" s="456" t="s">
        <v>529</v>
      </c>
      <c r="BB34" s="461">
        <v>11</v>
      </c>
      <c r="BC34" s="461">
        <v>18</v>
      </c>
      <c r="BD34" s="461">
        <v>38</v>
      </c>
      <c r="BE34" s="461">
        <v>25</v>
      </c>
      <c r="BF34" s="461">
        <v>22</v>
      </c>
      <c r="BG34" s="461">
        <v>53</v>
      </c>
      <c r="BH34" s="461">
        <v>48</v>
      </c>
      <c r="BI34" s="461">
        <v>53</v>
      </c>
      <c r="BJ34" s="461">
        <v>5</v>
      </c>
      <c r="BK34" s="476">
        <f t="shared" si="24"/>
        <v>273</v>
      </c>
      <c r="BL34" s="469"/>
      <c r="BM34" s="491"/>
      <c r="BN34" s="456" t="s">
        <v>529</v>
      </c>
      <c r="BO34" s="461">
        <v>30</v>
      </c>
      <c r="BP34" s="461">
        <v>11</v>
      </c>
      <c r="BQ34" s="461">
        <v>174</v>
      </c>
      <c r="BR34" s="461">
        <v>25</v>
      </c>
      <c r="BS34" s="461">
        <v>17</v>
      </c>
      <c r="BT34" s="461">
        <v>19</v>
      </c>
      <c r="BU34" s="461">
        <v>86</v>
      </c>
      <c r="BV34" s="461">
        <v>50</v>
      </c>
      <c r="BW34" s="461">
        <v>15</v>
      </c>
      <c r="BX34" s="461">
        <v>19</v>
      </c>
      <c r="BY34" s="461">
        <v>10</v>
      </c>
      <c r="BZ34" s="461">
        <v>31</v>
      </c>
      <c r="CA34" s="456" t="s">
        <v>529</v>
      </c>
      <c r="CB34" s="461">
        <v>21</v>
      </c>
      <c r="CC34" s="461">
        <v>60</v>
      </c>
      <c r="CD34" s="461">
        <v>33</v>
      </c>
      <c r="CE34" s="461">
        <v>26</v>
      </c>
      <c r="CF34" s="461">
        <v>12</v>
      </c>
      <c r="CG34" s="461">
        <v>6</v>
      </c>
      <c r="CH34" s="461">
        <v>24</v>
      </c>
      <c r="CI34" s="461">
        <v>19</v>
      </c>
      <c r="CJ34" s="461">
        <v>46</v>
      </c>
      <c r="CK34" s="461">
        <v>21</v>
      </c>
      <c r="CL34" s="461">
        <v>41</v>
      </c>
      <c r="CM34" s="461">
        <v>69</v>
      </c>
      <c r="CN34" s="456" t="s">
        <v>529</v>
      </c>
      <c r="CO34" s="468">
        <f t="shared" si="14"/>
        <v>1141</v>
      </c>
      <c r="CP34" s="461">
        <v>25</v>
      </c>
      <c r="CQ34" s="461">
        <v>16</v>
      </c>
      <c r="CR34" s="461">
        <v>36</v>
      </c>
      <c r="CS34" s="461">
        <v>17</v>
      </c>
      <c r="CT34" s="476">
        <f t="shared" si="25"/>
        <v>94</v>
      </c>
      <c r="CU34" s="469"/>
      <c r="CV34" s="469"/>
      <c r="CW34" s="469"/>
      <c r="CX34" s="469"/>
      <c r="CY34" s="461"/>
      <c r="CZ34" s="469"/>
      <c r="DA34" s="456" t="s">
        <v>529</v>
      </c>
      <c r="DB34" s="461">
        <v>9</v>
      </c>
      <c r="DC34" s="461">
        <v>20</v>
      </c>
      <c r="DD34" s="461">
        <v>4</v>
      </c>
      <c r="DE34" s="461">
        <v>13</v>
      </c>
      <c r="DF34" s="461">
        <v>6</v>
      </c>
      <c r="DG34" s="461">
        <v>12</v>
      </c>
      <c r="DH34" s="461">
        <v>58</v>
      </c>
      <c r="DI34" s="461">
        <v>56</v>
      </c>
      <c r="DJ34" s="461">
        <v>2</v>
      </c>
      <c r="DK34" s="461">
        <v>14</v>
      </c>
      <c r="DL34" s="461">
        <v>30</v>
      </c>
      <c r="DM34" s="461">
        <v>12</v>
      </c>
      <c r="DN34" s="456" t="s">
        <v>529</v>
      </c>
      <c r="DO34" s="471">
        <f t="shared" si="15"/>
        <v>6014</v>
      </c>
      <c r="DP34" s="497">
        <f t="shared" si="16"/>
        <v>1838</v>
      </c>
      <c r="DQ34" s="471">
        <f t="shared" si="17"/>
        <v>273</v>
      </c>
      <c r="DR34" s="471">
        <f t="shared" si="18"/>
        <v>1590</v>
      </c>
      <c r="DS34" s="471">
        <f t="shared" si="19"/>
        <v>1141</v>
      </c>
      <c r="DT34" s="471">
        <f t="shared" si="20"/>
        <v>94</v>
      </c>
      <c r="DU34" s="497">
        <f t="shared" si="21"/>
        <v>123</v>
      </c>
      <c r="DV34" s="497">
        <f t="shared" si="22"/>
        <v>237</v>
      </c>
      <c r="DW34" s="497">
        <f t="shared" si="23"/>
        <v>408</v>
      </c>
      <c r="DX34" s="647">
        <f t="shared" si="26"/>
        <v>11718</v>
      </c>
      <c r="DY34" s="648"/>
    </row>
    <row r="35" spans="1:129" s="471" customFormat="1" ht="18.75" customHeight="1">
      <c r="A35" s="456" t="s">
        <v>507</v>
      </c>
      <c r="B35" s="494">
        <v>16</v>
      </c>
      <c r="C35" s="495">
        <v>118</v>
      </c>
      <c r="D35" s="461">
        <v>84</v>
      </c>
      <c r="E35" s="461">
        <v>215</v>
      </c>
      <c r="F35" s="461">
        <v>201</v>
      </c>
      <c r="G35" s="461">
        <v>114</v>
      </c>
      <c r="H35" s="461">
        <v>1573</v>
      </c>
      <c r="I35" s="461">
        <v>257</v>
      </c>
      <c r="J35" s="461">
        <v>540</v>
      </c>
      <c r="K35" s="461">
        <v>80</v>
      </c>
      <c r="L35" s="461">
        <v>9</v>
      </c>
      <c r="M35" s="461">
        <v>533</v>
      </c>
      <c r="N35" s="456" t="s">
        <v>507</v>
      </c>
      <c r="O35" s="461">
        <v>163</v>
      </c>
      <c r="P35" s="461">
        <v>117</v>
      </c>
      <c r="Q35" s="461">
        <v>131</v>
      </c>
      <c r="R35" s="461">
        <v>0</v>
      </c>
      <c r="S35" s="461">
        <v>25</v>
      </c>
      <c r="T35" s="461">
        <v>23</v>
      </c>
      <c r="U35" s="461">
        <v>4</v>
      </c>
      <c r="V35" s="461">
        <v>72</v>
      </c>
      <c r="W35" s="461">
        <v>145</v>
      </c>
      <c r="X35" s="461">
        <v>83</v>
      </c>
      <c r="Y35" s="461">
        <v>0</v>
      </c>
      <c r="Z35" s="461">
        <v>73</v>
      </c>
      <c r="AA35" s="456" t="s">
        <v>507</v>
      </c>
      <c r="AB35" s="461">
        <v>218</v>
      </c>
      <c r="AC35" s="461">
        <v>21</v>
      </c>
      <c r="AD35" s="461">
        <v>131</v>
      </c>
      <c r="AE35" s="461">
        <v>245</v>
      </c>
      <c r="AF35" s="461">
        <v>35</v>
      </c>
      <c r="AG35" s="461">
        <v>49</v>
      </c>
      <c r="AH35" s="461">
        <v>169</v>
      </c>
      <c r="AI35" s="461">
        <v>30</v>
      </c>
      <c r="AJ35" s="461">
        <v>47</v>
      </c>
      <c r="AK35" s="461">
        <v>19</v>
      </c>
      <c r="AL35" s="461">
        <v>64</v>
      </c>
      <c r="AM35" s="461">
        <v>20</v>
      </c>
      <c r="AN35" s="456" t="s">
        <v>507</v>
      </c>
      <c r="AO35" s="461">
        <v>46</v>
      </c>
      <c r="AP35" s="461">
        <v>30</v>
      </c>
      <c r="AQ35" s="461">
        <v>39</v>
      </c>
      <c r="AR35" s="461">
        <v>49</v>
      </c>
      <c r="AS35" s="461">
        <v>60</v>
      </c>
      <c r="AT35" s="461">
        <v>56</v>
      </c>
      <c r="AU35" s="461">
        <v>12</v>
      </c>
      <c r="AV35" s="461">
        <v>21</v>
      </c>
      <c r="AW35" s="461">
        <v>51</v>
      </c>
      <c r="AX35" s="461">
        <v>16</v>
      </c>
      <c r="AY35" s="461">
        <v>2</v>
      </c>
      <c r="AZ35" s="461">
        <v>32</v>
      </c>
      <c r="BA35" s="456" t="s">
        <v>507</v>
      </c>
      <c r="BB35" s="461">
        <v>17</v>
      </c>
      <c r="BC35" s="461">
        <v>23</v>
      </c>
      <c r="BD35" s="461">
        <v>37</v>
      </c>
      <c r="BE35" s="461">
        <v>37</v>
      </c>
      <c r="BF35" s="461">
        <v>30</v>
      </c>
      <c r="BG35" s="461">
        <v>79</v>
      </c>
      <c r="BH35" s="461">
        <v>78</v>
      </c>
      <c r="BI35" s="461">
        <v>56</v>
      </c>
      <c r="BJ35" s="461">
        <v>1</v>
      </c>
      <c r="BK35" s="476">
        <f t="shared" si="24"/>
        <v>358</v>
      </c>
      <c r="BL35" s="469"/>
      <c r="BM35" s="491"/>
      <c r="BN35" s="456" t="s">
        <v>507</v>
      </c>
      <c r="BO35" s="461">
        <v>26</v>
      </c>
      <c r="BP35" s="461">
        <v>15</v>
      </c>
      <c r="BQ35" s="461">
        <v>151</v>
      </c>
      <c r="BR35" s="461">
        <v>12</v>
      </c>
      <c r="BS35" s="461">
        <v>13</v>
      </c>
      <c r="BT35" s="461">
        <v>15</v>
      </c>
      <c r="BU35" s="461">
        <v>71</v>
      </c>
      <c r="BV35" s="461">
        <v>77</v>
      </c>
      <c r="BW35" s="461">
        <v>16</v>
      </c>
      <c r="BX35" s="461">
        <v>13</v>
      </c>
      <c r="BY35" s="461">
        <v>33</v>
      </c>
      <c r="BZ35" s="461">
        <v>44</v>
      </c>
      <c r="CA35" s="456" t="s">
        <v>507</v>
      </c>
      <c r="CB35" s="461">
        <v>34</v>
      </c>
      <c r="CC35" s="461">
        <v>62</v>
      </c>
      <c r="CD35" s="461">
        <v>21</v>
      </c>
      <c r="CE35" s="461">
        <v>35</v>
      </c>
      <c r="CF35" s="461">
        <v>13</v>
      </c>
      <c r="CG35" s="461">
        <v>5</v>
      </c>
      <c r="CH35" s="461">
        <v>18</v>
      </c>
      <c r="CI35" s="461">
        <v>8</v>
      </c>
      <c r="CJ35" s="461">
        <v>59</v>
      </c>
      <c r="CK35" s="461">
        <v>22</v>
      </c>
      <c r="CL35" s="461">
        <v>49</v>
      </c>
      <c r="CM35" s="461">
        <v>79</v>
      </c>
      <c r="CN35" s="456" t="s">
        <v>507</v>
      </c>
      <c r="CO35" s="468">
        <f t="shared" si="14"/>
        <v>1333</v>
      </c>
      <c r="CP35" s="461">
        <v>22</v>
      </c>
      <c r="CQ35" s="461">
        <v>22</v>
      </c>
      <c r="CR35" s="461">
        <v>52</v>
      </c>
      <c r="CS35" s="461">
        <v>27</v>
      </c>
      <c r="CT35" s="476">
        <f t="shared" si="25"/>
        <v>123</v>
      </c>
      <c r="CU35" s="469"/>
      <c r="CV35" s="469"/>
      <c r="CW35" s="469"/>
      <c r="CX35" s="469"/>
      <c r="CY35" s="461"/>
      <c r="CZ35" s="469"/>
      <c r="DA35" s="456" t="s">
        <v>507</v>
      </c>
      <c r="DB35" s="461">
        <v>8</v>
      </c>
      <c r="DC35" s="461">
        <v>23</v>
      </c>
      <c r="DD35" s="461">
        <v>2</v>
      </c>
      <c r="DE35" s="461">
        <v>12</v>
      </c>
      <c r="DF35" s="461">
        <v>15</v>
      </c>
      <c r="DG35" s="461">
        <v>12</v>
      </c>
      <c r="DH35" s="461">
        <v>76</v>
      </c>
      <c r="DI35" s="461">
        <v>67</v>
      </c>
      <c r="DJ35" s="461">
        <v>3</v>
      </c>
      <c r="DK35" s="461">
        <v>32</v>
      </c>
      <c r="DL35" s="461">
        <v>40</v>
      </c>
      <c r="DM35" s="461">
        <v>18</v>
      </c>
      <c r="DN35" s="456" t="s">
        <v>507</v>
      </c>
      <c r="DO35" s="471">
        <f t="shared" si="15"/>
        <v>6540</v>
      </c>
      <c r="DP35" s="497">
        <f t="shared" si="16"/>
        <v>2103</v>
      </c>
      <c r="DQ35" s="471">
        <f t="shared" si="17"/>
        <v>358</v>
      </c>
      <c r="DR35" s="471">
        <f t="shared" si="18"/>
        <v>1785</v>
      </c>
      <c r="DS35" s="471">
        <f t="shared" si="19"/>
        <v>1333</v>
      </c>
      <c r="DT35" s="471">
        <f t="shared" si="20"/>
        <v>123</v>
      </c>
      <c r="DU35" s="497">
        <f t="shared" si="21"/>
        <v>148</v>
      </c>
      <c r="DV35" s="497">
        <f t="shared" si="22"/>
        <v>316</v>
      </c>
      <c r="DW35" s="497">
        <f t="shared" si="23"/>
        <v>544</v>
      </c>
      <c r="DX35" s="647">
        <f t="shared" si="26"/>
        <v>13250</v>
      </c>
      <c r="DY35" s="648"/>
    </row>
    <row r="36" spans="1:129" s="471" customFormat="1" ht="18.75" customHeight="1">
      <c r="A36" s="456" t="s">
        <v>510</v>
      </c>
      <c r="B36" s="494">
        <v>25</v>
      </c>
      <c r="C36" s="495">
        <v>129</v>
      </c>
      <c r="D36" s="461">
        <v>102</v>
      </c>
      <c r="E36" s="461">
        <v>225</v>
      </c>
      <c r="F36" s="461">
        <v>204</v>
      </c>
      <c r="G36" s="461">
        <v>148</v>
      </c>
      <c r="H36" s="461">
        <v>1317</v>
      </c>
      <c r="I36" s="461">
        <v>251</v>
      </c>
      <c r="J36" s="461">
        <v>440</v>
      </c>
      <c r="K36" s="461">
        <v>85</v>
      </c>
      <c r="L36" s="461">
        <v>24</v>
      </c>
      <c r="M36" s="461">
        <v>591</v>
      </c>
      <c r="N36" s="456" t="s">
        <v>510</v>
      </c>
      <c r="O36" s="461">
        <v>181</v>
      </c>
      <c r="P36" s="461">
        <v>148</v>
      </c>
      <c r="Q36" s="461">
        <v>147</v>
      </c>
      <c r="R36" s="461">
        <v>0</v>
      </c>
      <c r="S36" s="461">
        <v>27</v>
      </c>
      <c r="T36" s="461">
        <v>28</v>
      </c>
      <c r="U36" s="461">
        <v>0</v>
      </c>
      <c r="V36" s="461">
        <v>46</v>
      </c>
      <c r="W36" s="461">
        <v>138</v>
      </c>
      <c r="X36" s="461">
        <v>92</v>
      </c>
      <c r="Y36" s="461">
        <v>0</v>
      </c>
      <c r="Z36" s="461">
        <v>86</v>
      </c>
      <c r="AA36" s="456" t="s">
        <v>510</v>
      </c>
      <c r="AB36" s="461">
        <v>198</v>
      </c>
      <c r="AC36" s="461">
        <v>26</v>
      </c>
      <c r="AD36" s="461">
        <v>165</v>
      </c>
      <c r="AE36" s="461">
        <v>259</v>
      </c>
      <c r="AF36" s="461">
        <v>34</v>
      </c>
      <c r="AG36" s="461">
        <v>53</v>
      </c>
      <c r="AH36" s="461">
        <v>150</v>
      </c>
      <c r="AI36" s="461">
        <v>53</v>
      </c>
      <c r="AJ36" s="461">
        <v>40</v>
      </c>
      <c r="AK36" s="461">
        <v>37</v>
      </c>
      <c r="AL36" s="461">
        <v>80</v>
      </c>
      <c r="AM36" s="461">
        <v>36</v>
      </c>
      <c r="AN36" s="456" t="s">
        <v>510</v>
      </c>
      <c r="AO36" s="461">
        <v>25</v>
      </c>
      <c r="AP36" s="461">
        <v>32</v>
      </c>
      <c r="AQ36" s="461">
        <v>52</v>
      </c>
      <c r="AR36" s="461">
        <v>44</v>
      </c>
      <c r="AS36" s="461">
        <v>48</v>
      </c>
      <c r="AT36" s="461">
        <v>39</v>
      </c>
      <c r="AU36" s="461">
        <v>9</v>
      </c>
      <c r="AV36" s="461">
        <v>10</v>
      </c>
      <c r="AW36" s="461">
        <v>89</v>
      </c>
      <c r="AX36" s="461">
        <v>27</v>
      </c>
      <c r="AY36" s="461">
        <v>17</v>
      </c>
      <c r="AZ36" s="461">
        <v>28</v>
      </c>
      <c r="BA36" s="456" t="s">
        <v>510</v>
      </c>
      <c r="BB36" s="461">
        <v>11</v>
      </c>
      <c r="BC36" s="461">
        <v>25</v>
      </c>
      <c r="BD36" s="461">
        <v>42</v>
      </c>
      <c r="BE36" s="461">
        <v>65</v>
      </c>
      <c r="BF36" s="461">
        <v>60</v>
      </c>
      <c r="BG36" s="461">
        <v>74</v>
      </c>
      <c r="BH36" s="461">
        <v>63</v>
      </c>
      <c r="BI36" s="461">
        <v>58</v>
      </c>
      <c r="BJ36" s="461">
        <v>0</v>
      </c>
      <c r="BK36" s="476">
        <f t="shared" si="24"/>
        <v>398</v>
      </c>
      <c r="BL36" s="469"/>
      <c r="BM36" s="491"/>
      <c r="BN36" s="456" t="s">
        <v>510</v>
      </c>
      <c r="BO36" s="461">
        <v>33</v>
      </c>
      <c r="BP36" s="461">
        <v>13</v>
      </c>
      <c r="BQ36" s="461">
        <v>130</v>
      </c>
      <c r="BR36" s="461">
        <v>15</v>
      </c>
      <c r="BS36" s="461">
        <v>17</v>
      </c>
      <c r="BT36" s="461">
        <v>24</v>
      </c>
      <c r="BU36" s="461">
        <v>71</v>
      </c>
      <c r="BV36" s="461">
        <v>77</v>
      </c>
      <c r="BW36" s="461">
        <v>28</v>
      </c>
      <c r="BX36" s="461">
        <v>21</v>
      </c>
      <c r="BY36" s="461">
        <v>73</v>
      </c>
      <c r="BZ36" s="461">
        <v>77</v>
      </c>
      <c r="CA36" s="456" t="s">
        <v>510</v>
      </c>
      <c r="CB36" s="461">
        <v>47</v>
      </c>
      <c r="CC36" s="461">
        <v>76</v>
      </c>
      <c r="CD36" s="461">
        <v>34</v>
      </c>
      <c r="CE36" s="461">
        <v>43</v>
      </c>
      <c r="CF36" s="461">
        <v>11</v>
      </c>
      <c r="CG36" s="461">
        <v>15</v>
      </c>
      <c r="CH36" s="461">
        <v>32</v>
      </c>
      <c r="CI36" s="461">
        <v>13</v>
      </c>
      <c r="CJ36" s="461">
        <v>49</v>
      </c>
      <c r="CK36" s="461">
        <v>23</v>
      </c>
      <c r="CL36" s="461">
        <v>73</v>
      </c>
      <c r="CM36" s="461">
        <v>94</v>
      </c>
      <c r="CN36" s="456" t="s">
        <v>510</v>
      </c>
      <c r="CO36" s="468">
        <f t="shared" si="14"/>
        <v>1547</v>
      </c>
      <c r="CP36" s="461">
        <v>23</v>
      </c>
      <c r="CQ36" s="461">
        <v>22</v>
      </c>
      <c r="CR36" s="461">
        <v>69</v>
      </c>
      <c r="CS36" s="461">
        <v>40</v>
      </c>
      <c r="CT36" s="476">
        <f t="shared" si="25"/>
        <v>154</v>
      </c>
      <c r="CU36" s="469"/>
      <c r="CV36" s="469"/>
      <c r="CW36" s="469"/>
      <c r="CX36" s="469"/>
      <c r="CY36" s="461"/>
      <c r="CZ36" s="469"/>
      <c r="DA36" s="456" t="s">
        <v>510</v>
      </c>
      <c r="DB36" s="461">
        <v>10</v>
      </c>
      <c r="DC36" s="461">
        <v>26</v>
      </c>
      <c r="DD36" s="461">
        <v>13</v>
      </c>
      <c r="DE36" s="461">
        <v>20</v>
      </c>
      <c r="DF36" s="461">
        <v>15</v>
      </c>
      <c r="DG36" s="461">
        <v>16</v>
      </c>
      <c r="DH36" s="461">
        <v>79</v>
      </c>
      <c r="DI36" s="461">
        <v>82</v>
      </c>
      <c r="DJ36" s="461">
        <v>4</v>
      </c>
      <c r="DK36" s="461">
        <v>45</v>
      </c>
      <c r="DL36" s="461">
        <v>39</v>
      </c>
      <c r="DM36" s="461">
        <v>9</v>
      </c>
      <c r="DN36" s="456" t="s">
        <v>510</v>
      </c>
      <c r="DO36" s="471">
        <f t="shared" si="15"/>
        <v>6636</v>
      </c>
      <c r="DP36" s="497">
        <f t="shared" si="16"/>
        <v>2249</v>
      </c>
      <c r="DQ36" s="471">
        <f t="shared" si="17"/>
        <v>398</v>
      </c>
      <c r="DR36" s="471">
        <f t="shared" si="18"/>
        <v>2031</v>
      </c>
      <c r="DS36" s="471">
        <f t="shared" si="19"/>
        <v>1547</v>
      </c>
      <c r="DT36" s="471">
        <f t="shared" si="20"/>
        <v>154</v>
      </c>
      <c r="DU36" s="497">
        <f t="shared" si="21"/>
        <v>153</v>
      </c>
      <c r="DV36" s="497">
        <f t="shared" si="22"/>
        <v>366</v>
      </c>
      <c r="DW36" s="497">
        <f t="shared" si="23"/>
        <v>599</v>
      </c>
      <c r="DX36" s="647">
        <f t="shared" si="26"/>
        <v>14133</v>
      </c>
      <c r="DY36" s="648"/>
    </row>
    <row r="37" spans="1:129" s="471" customFormat="1" ht="18.75" customHeight="1">
      <c r="A37" s="456" t="s">
        <v>513</v>
      </c>
      <c r="B37" s="494">
        <v>33</v>
      </c>
      <c r="C37" s="495">
        <v>132</v>
      </c>
      <c r="D37" s="461">
        <v>84</v>
      </c>
      <c r="E37" s="461">
        <v>135</v>
      </c>
      <c r="F37" s="461">
        <v>125</v>
      </c>
      <c r="G37" s="461">
        <v>133</v>
      </c>
      <c r="H37" s="461">
        <v>875</v>
      </c>
      <c r="I37" s="461">
        <v>170</v>
      </c>
      <c r="J37" s="461">
        <v>297</v>
      </c>
      <c r="K37" s="461">
        <v>75</v>
      </c>
      <c r="L37" s="461">
        <v>14</v>
      </c>
      <c r="M37" s="461">
        <v>437</v>
      </c>
      <c r="N37" s="456" t="s">
        <v>513</v>
      </c>
      <c r="O37" s="461">
        <v>157</v>
      </c>
      <c r="P37" s="461">
        <v>92</v>
      </c>
      <c r="Q37" s="461">
        <v>87</v>
      </c>
      <c r="R37" s="461">
        <v>0</v>
      </c>
      <c r="S37" s="461">
        <v>13</v>
      </c>
      <c r="T37" s="461">
        <v>14</v>
      </c>
      <c r="U37" s="461">
        <v>1</v>
      </c>
      <c r="V37" s="461">
        <v>20</v>
      </c>
      <c r="W37" s="461">
        <v>87</v>
      </c>
      <c r="X37" s="461">
        <v>50</v>
      </c>
      <c r="Y37" s="461">
        <v>0</v>
      </c>
      <c r="Z37" s="461">
        <v>74</v>
      </c>
      <c r="AA37" s="456" t="s">
        <v>513</v>
      </c>
      <c r="AB37" s="461">
        <v>146</v>
      </c>
      <c r="AC37" s="461">
        <v>20</v>
      </c>
      <c r="AD37" s="461">
        <v>126</v>
      </c>
      <c r="AE37" s="461">
        <v>210</v>
      </c>
      <c r="AF37" s="461">
        <v>27</v>
      </c>
      <c r="AG37" s="461">
        <v>63</v>
      </c>
      <c r="AH37" s="461">
        <v>110</v>
      </c>
      <c r="AI37" s="461">
        <v>26</v>
      </c>
      <c r="AJ37" s="461">
        <v>40</v>
      </c>
      <c r="AK37" s="461">
        <v>25</v>
      </c>
      <c r="AL37" s="461">
        <v>57</v>
      </c>
      <c r="AM37" s="461">
        <v>33</v>
      </c>
      <c r="AN37" s="456" t="s">
        <v>513</v>
      </c>
      <c r="AO37" s="461">
        <v>15</v>
      </c>
      <c r="AP37" s="461">
        <v>27</v>
      </c>
      <c r="AQ37" s="461">
        <v>47</v>
      </c>
      <c r="AR37" s="461">
        <v>33</v>
      </c>
      <c r="AS37" s="461">
        <v>20</v>
      </c>
      <c r="AT37" s="461">
        <v>32</v>
      </c>
      <c r="AU37" s="461">
        <v>15</v>
      </c>
      <c r="AV37" s="461">
        <v>12</v>
      </c>
      <c r="AW37" s="461">
        <v>59</v>
      </c>
      <c r="AX37" s="461">
        <v>38</v>
      </c>
      <c r="AY37" s="461">
        <v>17</v>
      </c>
      <c r="AZ37" s="461">
        <v>20</v>
      </c>
      <c r="BA37" s="456" t="s">
        <v>513</v>
      </c>
      <c r="BB37" s="461">
        <v>11</v>
      </c>
      <c r="BC37" s="461">
        <v>29</v>
      </c>
      <c r="BD37" s="461">
        <v>28</v>
      </c>
      <c r="BE37" s="461">
        <v>43</v>
      </c>
      <c r="BF37" s="461">
        <v>49</v>
      </c>
      <c r="BG37" s="461">
        <v>71</v>
      </c>
      <c r="BH37" s="461">
        <v>57</v>
      </c>
      <c r="BI37" s="461">
        <v>57</v>
      </c>
      <c r="BJ37" s="461">
        <v>2</v>
      </c>
      <c r="BK37" s="476">
        <f t="shared" si="24"/>
        <v>347</v>
      </c>
      <c r="BL37" s="469"/>
      <c r="BM37" s="491"/>
      <c r="BN37" s="456" t="s">
        <v>513</v>
      </c>
      <c r="BO37" s="461">
        <v>27</v>
      </c>
      <c r="BP37" s="461">
        <v>9</v>
      </c>
      <c r="BQ37" s="461">
        <v>55</v>
      </c>
      <c r="BR37" s="461">
        <v>19</v>
      </c>
      <c r="BS37" s="461">
        <v>26</v>
      </c>
      <c r="BT37" s="461">
        <v>49</v>
      </c>
      <c r="BU37" s="461">
        <v>71</v>
      </c>
      <c r="BV37" s="461">
        <v>48</v>
      </c>
      <c r="BW37" s="461">
        <v>59</v>
      </c>
      <c r="BX37" s="461">
        <v>58</v>
      </c>
      <c r="BY37" s="461">
        <v>141</v>
      </c>
      <c r="BZ37" s="461">
        <v>118</v>
      </c>
      <c r="CA37" s="456" t="s">
        <v>513</v>
      </c>
      <c r="CB37" s="461">
        <v>52</v>
      </c>
      <c r="CC37" s="461">
        <v>82</v>
      </c>
      <c r="CD37" s="461">
        <v>26</v>
      </c>
      <c r="CE37" s="461">
        <v>40</v>
      </c>
      <c r="CF37" s="461">
        <v>10</v>
      </c>
      <c r="CG37" s="461">
        <v>7</v>
      </c>
      <c r="CH37" s="461">
        <v>19</v>
      </c>
      <c r="CI37" s="461">
        <v>15</v>
      </c>
      <c r="CJ37" s="461">
        <v>71</v>
      </c>
      <c r="CK37" s="461">
        <v>22</v>
      </c>
      <c r="CL37" s="461">
        <v>59</v>
      </c>
      <c r="CM37" s="461">
        <v>58</v>
      </c>
      <c r="CN37" s="456" t="s">
        <v>513</v>
      </c>
      <c r="CO37" s="468">
        <f t="shared" si="14"/>
        <v>1464</v>
      </c>
      <c r="CP37" s="461">
        <v>25</v>
      </c>
      <c r="CQ37" s="461">
        <v>13</v>
      </c>
      <c r="CR37" s="461">
        <v>75</v>
      </c>
      <c r="CS37" s="461">
        <v>29</v>
      </c>
      <c r="CT37" s="476">
        <f t="shared" si="25"/>
        <v>142</v>
      </c>
      <c r="CU37" s="469"/>
      <c r="CV37" s="469"/>
      <c r="CW37" s="469"/>
      <c r="CX37" s="469"/>
      <c r="CY37" s="461"/>
      <c r="CZ37" s="469"/>
      <c r="DA37" s="456" t="s">
        <v>513</v>
      </c>
      <c r="DB37" s="461">
        <v>12</v>
      </c>
      <c r="DC37" s="461">
        <v>26</v>
      </c>
      <c r="DD37" s="461">
        <v>8</v>
      </c>
      <c r="DE37" s="461">
        <v>20</v>
      </c>
      <c r="DF37" s="461">
        <v>14</v>
      </c>
      <c r="DG37" s="461">
        <v>22</v>
      </c>
      <c r="DH37" s="461">
        <v>73</v>
      </c>
      <c r="DI37" s="461">
        <v>82</v>
      </c>
      <c r="DJ37" s="461">
        <v>1</v>
      </c>
      <c r="DK37" s="461">
        <v>34</v>
      </c>
      <c r="DL37" s="461">
        <v>12</v>
      </c>
      <c r="DM37" s="461">
        <v>3</v>
      </c>
      <c r="DN37" s="456" t="s">
        <v>513</v>
      </c>
      <c r="DO37" s="471">
        <f t="shared" si="15"/>
        <v>4760</v>
      </c>
      <c r="DP37" s="497">
        <f t="shared" si="16"/>
        <v>1750</v>
      </c>
      <c r="DQ37" s="471">
        <f t="shared" si="17"/>
        <v>347</v>
      </c>
      <c r="DR37" s="471">
        <f t="shared" si="18"/>
        <v>2127</v>
      </c>
      <c r="DS37" s="471">
        <f t="shared" si="19"/>
        <v>1464</v>
      </c>
      <c r="DT37" s="471">
        <f t="shared" si="20"/>
        <v>142</v>
      </c>
      <c r="DU37" s="497">
        <f t="shared" si="21"/>
        <v>176</v>
      </c>
      <c r="DV37" s="497">
        <f t="shared" si="22"/>
        <v>310</v>
      </c>
      <c r="DW37" s="497">
        <f t="shared" si="23"/>
        <v>583</v>
      </c>
      <c r="DX37" s="647">
        <f t="shared" si="26"/>
        <v>11659</v>
      </c>
      <c r="DY37" s="648"/>
    </row>
    <row r="38" spans="1:129" s="471" customFormat="1" ht="18.75" customHeight="1">
      <c r="A38" s="456" t="s">
        <v>516</v>
      </c>
      <c r="B38" s="494">
        <v>30</v>
      </c>
      <c r="C38" s="495">
        <v>95</v>
      </c>
      <c r="D38" s="461">
        <v>46</v>
      </c>
      <c r="E38" s="461">
        <v>82</v>
      </c>
      <c r="F38" s="461">
        <v>84</v>
      </c>
      <c r="G38" s="461">
        <v>120</v>
      </c>
      <c r="H38" s="461">
        <v>600</v>
      </c>
      <c r="I38" s="461">
        <v>128</v>
      </c>
      <c r="J38" s="461">
        <v>248</v>
      </c>
      <c r="K38" s="461">
        <v>49</v>
      </c>
      <c r="L38" s="461">
        <v>19</v>
      </c>
      <c r="M38" s="461">
        <v>320</v>
      </c>
      <c r="N38" s="456" t="s">
        <v>516</v>
      </c>
      <c r="O38" s="461">
        <v>89</v>
      </c>
      <c r="P38" s="461">
        <v>66</v>
      </c>
      <c r="Q38" s="461">
        <v>44</v>
      </c>
      <c r="R38" s="461">
        <v>0</v>
      </c>
      <c r="S38" s="461">
        <v>17</v>
      </c>
      <c r="T38" s="461">
        <v>18</v>
      </c>
      <c r="U38" s="461">
        <v>2</v>
      </c>
      <c r="V38" s="461">
        <v>11</v>
      </c>
      <c r="W38" s="461">
        <v>29</v>
      </c>
      <c r="X38" s="461">
        <v>23</v>
      </c>
      <c r="Y38" s="461">
        <v>0</v>
      </c>
      <c r="Z38" s="461">
        <v>65</v>
      </c>
      <c r="AA38" s="456" t="s">
        <v>516</v>
      </c>
      <c r="AB38" s="461">
        <v>135</v>
      </c>
      <c r="AC38" s="461">
        <v>25</v>
      </c>
      <c r="AD38" s="461">
        <v>126</v>
      </c>
      <c r="AE38" s="461">
        <v>194</v>
      </c>
      <c r="AF38" s="461">
        <v>24</v>
      </c>
      <c r="AG38" s="461">
        <v>47</v>
      </c>
      <c r="AH38" s="461">
        <v>80</v>
      </c>
      <c r="AI38" s="461">
        <v>25</v>
      </c>
      <c r="AJ38" s="461">
        <v>19</v>
      </c>
      <c r="AK38" s="461">
        <v>19</v>
      </c>
      <c r="AL38" s="461">
        <v>60</v>
      </c>
      <c r="AM38" s="461">
        <v>22</v>
      </c>
      <c r="AN38" s="456" t="s">
        <v>516</v>
      </c>
      <c r="AO38" s="461">
        <v>7</v>
      </c>
      <c r="AP38" s="461">
        <v>23</v>
      </c>
      <c r="AQ38" s="461">
        <v>28</v>
      </c>
      <c r="AR38" s="461">
        <v>29</v>
      </c>
      <c r="AS38" s="461">
        <v>35</v>
      </c>
      <c r="AT38" s="461">
        <v>24</v>
      </c>
      <c r="AU38" s="461">
        <v>12</v>
      </c>
      <c r="AV38" s="461">
        <v>13</v>
      </c>
      <c r="AW38" s="461">
        <v>51</v>
      </c>
      <c r="AX38" s="461">
        <v>31</v>
      </c>
      <c r="AY38" s="461">
        <v>21</v>
      </c>
      <c r="AZ38" s="461">
        <v>27</v>
      </c>
      <c r="BA38" s="456" t="s">
        <v>516</v>
      </c>
      <c r="BB38" s="461">
        <v>19</v>
      </c>
      <c r="BC38" s="461">
        <v>22</v>
      </c>
      <c r="BD38" s="461">
        <v>33</v>
      </c>
      <c r="BE38" s="461">
        <v>44</v>
      </c>
      <c r="BF38" s="461">
        <v>40</v>
      </c>
      <c r="BG38" s="461">
        <v>81</v>
      </c>
      <c r="BH38" s="461">
        <v>56</v>
      </c>
      <c r="BI38" s="461">
        <v>107</v>
      </c>
      <c r="BJ38" s="461">
        <v>2</v>
      </c>
      <c r="BK38" s="476">
        <f t="shared" si="24"/>
        <v>404</v>
      </c>
      <c r="BL38" s="469"/>
      <c r="BM38" s="491"/>
      <c r="BN38" s="456" t="s">
        <v>516</v>
      </c>
      <c r="BO38" s="461">
        <v>20</v>
      </c>
      <c r="BP38" s="461">
        <v>13</v>
      </c>
      <c r="BQ38" s="461">
        <v>48</v>
      </c>
      <c r="BR38" s="461">
        <v>60</v>
      </c>
      <c r="BS38" s="461">
        <v>52</v>
      </c>
      <c r="BT38" s="461">
        <v>124</v>
      </c>
      <c r="BU38" s="461">
        <v>142</v>
      </c>
      <c r="BV38" s="461">
        <v>69</v>
      </c>
      <c r="BW38" s="461">
        <v>74</v>
      </c>
      <c r="BX38" s="461">
        <v>124</v>
      </c>
      <c r="BY38" s="461">
        <v>134</v>
      </c>
      <c r="BZ38" s="461">
        <v>131</v>
      </c>
      <c r="CA38" s="456" t="s">
        <v>516</v>
      </c>
      <c r="CB38" s="461">
        <v>49</v>
      </c>
      <c r="CC38" s="461">
        <v>95</v>
      </c>
      <c r="CD38" s="461">
        <v>28</v>
      </c>
      <c r="CE38" s="461">
        <v>31</v>
      </c>
      <c r="CF38" s="461">
        <v>2</v>
      </c>
      <c r="CG38" s="461">
        <v>9</v>
      </c>
      <c r="CH38" s="461">
        <v>19</v>
      </c>
      <c r="CI38" s="461">
        <v>13</v>
      </c>
      <c r="CJ38" s="461">
        <v>59</v>
      </c>
      <c r="CK38" s="461">
        <v>19</v>
      </c>
      <c r="CL38" s="461">
        <v>92</v>
      </c>
      <c r="CM38" s="461">
        <v>46</v>
      </c>
      <c r="CN38" s="456" t="s">
        <v>516</v>
      </c>
      <c r="CO38" s="468">
        <f t="shared" si="14"/>
        <v>1559</v>
      </c>
      <c r="CP38" s="461">
        <v>36</v>
      </c>
      <c r="CQ38" s="461">
        <v>22</v>
      </c>
      <c r="CR38" s="461">
        <v>65</v>
      </c>
      <c r="CS38" s="461">
        <v>31</v>
      </c>
      <c r="CT38" s="476">
        <f t="shared" si="25"/>
        <v>154</v>
      </c>
      <c r="CU38" s="469"/>
      <c r="CV38" s="469"/>
      <c r="CW38" s="469"/>
      <c r="CX38" s="469"/>
      <c r="CY38" s="461"/>
      <c r="CZ38" s="469"/>
      <c r="DA38" s="456" t="s">
        <v>516</v>
      </c>
      <c r="DB38" s="461">
        <v>11</v>
      </c>
      <c r="DC38" s="461">
        <v>30</v>
      </c>
      <c r="DD38" s="461">
        <v>11</v>
      </c>
      <c r="DE38" s="461">
        <v>30</v>
      </c>
      <c r="DF38" s="461">
        <v>21</v>
      </c>
      <c r="DG38" s="461">
        <v>26</v>
      </c>
      <c r="DH38" s="461">
        <v>87</v>
      </c>
      <c r="DI38" s="461">
        <v>100</v>
      </c>
      <c r="DJ38" s="461">
        <v>3</v>
      </c>
      <c r="DK38" s="461">
        <v>40</v>
      </c>
      <c r="DL38" s="461">
        <v>15</v>
      </c>
      <c r="DM38" s="461">
        <v>5</v>
      </c>
      <c r="DN38" s="456" t="s">
        <v>516</v>
      </c>
      <c r="DO38" s="471">
        <f t="shared" si="15"/>
        <v>3485</v>
      </c>
      <c r="DP38" s="497">
        <f t="shared" si="16"/>
        <v>1471</v>
      </c>
      <c r="DQ38" s="471">
        <f t="shared" si="17"/>
        <v>404</v>
      </c>
      <c r="DR38" s="471">
        <f t="shared" si="18"/>
        <v>2505</v>
      </c>
      <c r="DS38" s="471">
        <f t="shared" si="19"/>
        <v>1559</v>
      </c>
      <c r="DT38" s="471">
        <f t="shared" si="20"/>
        <v>154</v>
      </c>
      <c r="DU38" s="497">
        <f t="shared" si="21"/>
        <v>220</v>
      </c>
      <c r="DV38" s="497">
        <f t="shared" si="22"/>
        <v>382</v>
      </c>
      <c r="DW38" s="497">
        <f t="shared" si="23"/>
        <v>628</v>
      </c>
      <c r="DX38" s="647">
        <f t="shared" si="26"/>
        <v>10808</v>
      </c>
      <c r="DY38" s="648"/>
    </row>
    <row r="39" spans="1:129" s="471" customFormat="1" ht="18.75" customHeight="1">
      <c r="A39" s="456" t="s">
        <v>519</v>
      </c>
      <c r="B39" s="494">
        <v>31</v>
      </c>
      <c r="C39" s="495">
        <v>106</v>
      </c>
      <c r="D39" s="461">
        <v>46</v>
      </c>
      <c r="E39" s="461">
        <v>62</v>
      </c>
      <c r="F39" s="461">
        <v>59</v>
      </c>
      <c r="G39" s="461">
        <v>145</v>
      </c>
      <c r="H39" s="461">
        <v>534</v>
      </c>
      <c r="I39" s="461">
        <v>131</v>
      </c>
      <c r="J39" s="461">
        <v>211</v>
      </c>
      <c r="K39" s="461">
        <v>55</v>
      </c>
      <c r="L39" s="461">
        <v>17</v>
      </c>
      <c r="M39" s="461">
        <v>304</v>
      </c>
      <c r="N39" s="456" t="s">
        <v>519</v>
      </c>
      <c r="O39" s="461">
        <v>59</v>
      </c>
      <c r="P39" s="461">
        <v>35</v>
      </c>
      <c r="Q39" s="461">
        <v>34</v>
      </c>
      <c r="R39" s="461">
        <v>0</v>
      </c>
      <c r="S39" s="461">
        <v>8</v>
      </c>
      <c r="T39" s="461">
        <v>15</v>
      </c>
      <c r="U39" s="461">
        <v>4</v>
      </c>
      <c r="V39" s="461">
        <v>9</v>
      </c>
      <c r="W39" s="461">
        <v>28</v>
      </c>
      <c r="X39" s="461">
        <v>21</v>
      </c>
      <c r="Y39" s="461">
        <v>0</v>
      </c>
      <c r="Z39" s="461">
        <v>45</v>
      </c>
      <c r="AA39" s="456" t="s">
        <v>519</v>
      </c>
      <c r="AB39" s="461">
        <v>105</v>
      </c>
      <c r="AC39" s="461">
        <v>35</v>
      </c>
      <c r="AD39" s="461">
        <v>156</v>
      </c>
      <c r="AE39" s="461">
        <v>231</v>
      </c>
      <c r="AF39" s="461">
        <v>34</v>
      </c>
      <c r="AG39" s="461">
        <v>70</v>
      </c>
      <c r="AH39" s="461">
        <v>103</v>
      </c>
      <c r="AI39" s="461">
        <v>19</v>
      </c>
      <c r="AJ39" s="461">
        <v>44</v>
      </c>
      <c r="AK39" s="461">
        <v>17</v>
      </c>
      <c r="AL39" s="461">
        <v>67</v>
      </c>
      <c r="AM39" s="461">
        <v>24</v>
      </c>
      <c r="AN39" s="456" t="s">
        <v>519</v>
      </c>
      <c r="AO39" s="461">
        <v>7</v>
      </c>
      <c r="AP39" s="461">
        <v>20</v>
      </c>
      <c r="AQ39" s="461">
        <v>20</v>
      </c>
      <c r="AR39" s="461">
        <v>22</v>
      </c>
      <c r="AS39" s="461">
        <v>21</v>
      </c>
      <c r="AT39" s="461">
        <v>15</v>
      </c>
      <c r="AU39" s="461">
        <v>8</v>
      </c>
      <c r="AV39" s="461">
        <v>16</v>
      </c>
      <c r="AW39" s="461">
        <v>34</v>
      </c>
      <c r="AX39" s="461">
        <v>27</v>
      </c>
      <c r="AY39" s="461">
        <v>11</v>
      </c>
      <c r="AZ39" s="461">
        <v>39</v>
      </c>
      <c r="BA39" s="456" t="s">
        <v>519</v>
      </c>
      <c r="BB39" s="461">
        <v>28</v>
      </c>
      <c r="BC39" s="461">
        <v>40</v>
      </c>
      <c r="BD39" s="461">
        <v>42</v>
      </c>
      <c r="BE39" s="461">
        <v>56</v>
      </c>
      <c r="BF39" s="461">
        <v>51</v>
      </c>
      <c r="BG39" s="461">
        <v>92</v>
      </c>
      <c r="BH39" s="461">
        <v>85</v>
      </c>
      <c r="BI39" s="461">
        <v>106</v>
      </c>
      <c r="BJ39" s="461">
        <v>3</v>
      </c>
      <c r="BK39" s="476">
        <f t="shared" si="24"/>
        <v>503</v>
      </c>
      <c r="BL39" s="469"/>
      <c r="BM39" s="491"/>
      <c r="BN39" s="456" t="s">
        <v>519</v>
      </c>
      <c r="BO39" s="461">
        <v>26</v>
      </c>
      <c r="BP39" s="461">
        <v>25</v>
      </c>
      <c r="BQ39" s="461">
        <v>52</v>
      </c>
      <c r="BR39" s="461">
        <v>89</v>
      </c>
      <c r="BS39" s="461">
        <v>52</v>
      </c>
      <c r="BT39" s="461">
        <v>118</v>
      </c>
      <c r="BU39" s="461">
        <v>149</v>
      </c>
      <c r="BV39" s="461">
        <v>38</v>
      </c>
      <c r="BW39" s="461">
        <v>52</v>
      </c>
      <c r="BX39" s="461">
        <v>108</v>
      </c>
      <c r="BY39" s="461">
        <v>54</v>
      </c>
      <c r="BZ39" s="461">
        <v>82</v>
      </c>
      <c r="CA39" s="456" t="s">
        <v>519</v>
      </c>
      <c r="CB39" s="461">
        <v>50</v>
      </c>
      <c r="CC39" s="461">
        <v>72</v>
      </c>
      <c r="CD39" s="461">
        <v>47</v>
      </c>
      <c r="CE39" s="461">
        <v>31</v>
      </c>
      <c r="CF39" s="461">
        <v>8</v>
      </c>
      <c r="CG39" s="461">
        <v>8</v>
      </c>
      <c r="CH39" s="461">
        <v>18</v>
      </c>
      <c r="CI39" s="461">
        <v>21</v>
      </c>
      <c r="CJ39" s="461">
        <v>63</v>
      </c>
      <c r="CK39" s="461">
        <v>29</v>
      </c>
      <c r="CL39" s="461">
        <v>80</v>
      </c>
      <c r="CM39" s="461">
        <v>52</v>
      </c>
      <c r="CN39" s="456" t="s">
        <v>519</v>
      </c>
      <c r="CO39" s="468">
        <f t="shared" si="14"/>
        <v>1636</v>
      </c>
      <c r="CP39" s="461">
        <v>60</v>
      </c>
      <c r="CQ39" s="461">
        <v>26</v>
      </c>
      <c r="CR39" s="461">
        <v>71</v>
      </c>
      <c r="CS39" s="461">
        <v>34</v>
      </c>
      <c r="CT39" s="476">
        <f t="shared" si="25"/>
        <v>191</v>
      </c>
      <c r="CU39" s="469"/>
      <c r="CV39" s="469"/>
      <c r="CW39" s="469"/>
      <c r="CX39" s="469"/>
      <c r="CY39" s="461"/>
      <c r="CZ39" s="469"/>
      <c r="DA39" s="456" t="s">
        <v>519</v>
      </c>
      <c r="DB39" s="461">
        <v>16</v>
      </c>
      <c r="DC39" s="461">
        <v>40</v>
      </c>
      <c r="DD39" s="461">
        <v>15</v>
      </c>
      <c r="DE39" s="461">
        <v>26</v>
      </c>
      <c r="DF39" s="461">
        <v>11</v>
      </c>
      <c r="DG39" s="461">
        <v>31</v>
      </c>
      <c r="DH39" s="461">
        <v>120</v>
      </c>
      <c r="DI39" s="461">
        <v>102</v>
      </c>
      <c r="DJ39" s="461">
        <v>0</v>
      </c>
      <c r="DK39" s="461">
        <v>22</v>
      </c>
      <c r="DL39" s="461">
        <v>9</v>
      </c>
      <c r="DM39" s="461">
        <v>1</v>
      </c>
      <c r="DN39" s="456" t="s">
        <v>519</v>
      </c>
      <c r="DO39" s="471">
        <f t="shared" si="15"/>
        <v>2906</v>
      </c>
      <c r="DP39" s="497">
        <f t="shared" si="16"/>
        <v>1437</v>
      </c>
      <c r="DQ39" s="471">
        <f t="shared" si="17"/>
        <v>503</v>
      </c>
      <c r="DR39" s="471">
        <f t="shared" si="18"/>
        <v>2290</v>
      </c>
      <c r="DS39" s="471">
        <f t="shared" si="19"/>
        <v>1636</v>
      </c>
      <c r="DT39" s="471">
        <f t="shared" si="20"/>
        <v>191</v>
      </c>
      <c r="DU39" s="497">
        <f t="shared" si="21"/>
        <v>249</v>
      </c>
      <c r="DV39" s="497">
        <f t="shared" si="22"/>
        <v>394</v>
      </c>
      <c r="DW39" s="497">
        <f t="shared" si="23"/>
        <v>726</v>
      </c>
      <c r="DX39" s="647">
        <f t="shared" si="26"/>
        <v>10332</v>
      </c>
      <c r="DY39" s="648"/>
    </row>
    <row r="40" spans="1:129" s="471" customFormat="1" ht="18.75" customHeight="1">
      <c r="A40" s="456" t="s">
        <v>524</v>
      </c>
      <c r="B40" s="494">
        <v>59</v>
      </c>
      <c r="C40" s="495">
        <v>128</v>
      </c>
      <c r="D40" s="461">
        <v>76</v>
      </c>
      <c r="E40" s="461">
        <v>77</v>
      </c>
      <c r="F40" s="461">
        <v>74</v>
      </c>
      <c r="G40" s="461">
        <v>172</v>
      </c>
      <c r="H40" s="461">
        <v>645</v>
      </c>
      <c r="I40" s="461">
        <v>132</v>
      </c>
      <c r="J40" s="461">
        <v>259</v>
      </c>
      <c r="K40" s="461">
        <v>84</v>
      </c>
      <c r="L40" s="461">
        <v>33</v>
      </c>
      <c r="M40" s="461">
        <v>309</v>
      </c>
      <c r="N40" s="456" t="s">
        <v>524</v>
      </c>
      <c r="O40" s="461">
        <v>35</v>
      </c>
      <c r="P40" s="461">
        <v>18</v>
      </c>
      <c r="Q40" s="461">
        <v>61</v>
      </c>
      <c r="R40" s="461">
        <v>0</v>
      </c>
      <c r="S40" s="461">
        <v>9</v>
      </c>
      <c r="T40" s="461">
        <v>8</v>
      </c>
      <c r="U40" s="461">
        <v>3</v>
      </c>
      <c r="V40" s="461">
        <v>7</v>
      </c>
      <c r="W40" s="461">
        <v>21</v>
      </c>
      <c r="X40" s="461">
        <v>18</v>
      </c>
      <c r="Y40" s="461">
        <v>0</v>
      </c>
      <c r="Z40" s="461">
        <v>48</v>
      </c>
      <c r="AA40" s="456" t="s">
        <v>524</v>
      </c>
      <c r="AB40" s="461">
        <v>133</v>
      </c>
      <c r="AC40" s="461">
        <v>33</v>
      </c>
      <c r="AD40" s="461">
        <v>252</v>
      </c>
      <c r="AE40" s="461">
        <v>309</v>
      </c>
      <c r="AF40" s="461">
        <v>43</v>
      </c>
      <c r="AG40" s="461">
        <v>97</v>
      </c>
      <c r="AH40" s="461">
        <v>94</v>
      </c>
      <c r="AI40" s="461">
        <v>32</v>
      </c>
      <c r="AJ40" s="461">
        <v>52</v>
      </c>
      <c r="AK40" s="461">
        <v>20</v>
      </c>
      <c r="AL40" s="461">
        <v>96</v>
      </c>
      <c r="AM40" s="461">
        <v>29</v>
      </c>
      <c r="AN40" s="456" t="s">
        <v>524</v>
      </c>
      <c r="AO40" s="461">
        <v>8</v>
      </c>
      <c r="AP40" s="461">
        <v>34</v>
      </c>
      <c r="AQ40" s="461">
        <v>34</v>
      </c>
      <c r="AR40" s="461">
        <v>49</v>
      </c>
      <c r="AS40" s="461">
        <v>36</v>
      </c>
      <c r="AT40" s="461">
        <v>31</v>
      </c>
      <c r="AU40" s="461">
        <v>11</v>
      </c>
      <c r="AV40" s="461">
        <v>24</v>
      </c>
      <c r="AW40" s="461">
        <v>43</v>
      </c>
      <c r="AX40" s="461">
        <v>25</v>
      </c>
      <c r="AY40" s="461">
        <v>18</v>
      </c>
      <c r="AZ40" s="461">
        <v>36</v>
      </c>
      <c r="BA40" s="456" t="s">
        <v>524</v>
      </c>
      <c r="BB40" s="461">
        <v>40</v>
      </c>
      <c r="BC40" s="461">
        <v>56</v>
      </c>
      <c r="BD40" s="461">
        <v>95</v>
      </c>
      <c r="BE40" s="461">
        <v>74</v>
      </c>
      <c r="BF40" s="461">
        <v>79</v>
      </c>
      <c r="BG40" s="461">
        <v>130</v>
      </c>
      <c r="BH40" s="461">
        <v>124</v>
      </c>
      <c r="BI40" s="461">
        <v>104</v>
      </c>
      <c r="BJ40" s="461">
        <v>6</v>
      </c>
      <c r="BK40" s="476">
        <f t="shared" si="24"/>
        <v>708</v>
      </c>
      <c r="BL40" s="469"/>
      <c r="BM40" s="491"/>
      <c r="BN40" s="456" t="s">
        <v>524</v>
      </c>
      <c r="BO40" s="461">
        <v>26</v>
      </c>
      <c r="BP40" s="461">
        <v>19</v>
      </c>
      <c r="BQ40" s="461">
        <v>91</v>
      </c>
      <c r="BR40" s="461">
        <v>86</v>
      </c>
      <c r="BS40" s="461">
        <v>37</v>
      </c>
      <c r="BT40" s="461">
        <v>69</v>
      </c>
      <c r="BU40" s="461">
        <v>139</v>
      </c>
      <c r="BV40" s="461">
        <v>18</v>
      </c>
      <c r="BW40" s="461">
        <v>33</v>
      </c>
      <c r="BX40" s="461">
        <v>57</v>
      </c>
      <c r="BY40" s="461">
        <v>34</v>
      </c>
      <c r="BZ40" s="461">
        <v>45</v>
      </c>
      <c r="CA40" s="456" t="s">
        <v>524</v>
      </c>
      <c r="CB40" s="461">
        <v>65</v>
      </c>
      <c r="CC40" s="461">
        <v>97</v>
      </c>
      <c r="CD40" s="461">
        <v>49</v>
      </c>
      <c r="CE40" s="461">
        <v>61</v>
      </c>
      <c r="CF40" s="461">
        <v>19</v>
      </c>
      <c r="CG40" s="461">
        <v>9</v>
      </c>
      <c r="CH40" s="461">
        <v>31</v>
      </c>
      <c r="CI40" s="461">
        <v>28</v>
      </c>
      <c r="CJ40" s="461">
        <v>109</v>
      </c>
      <c r="CK40" s="461">
        <v>42</v>
      </c>
      <c r="CL40" s="461">
        <v>104</v>
      </c>
      <c r="CM40" s="461">
        <v>67</v>
      </c>
      <c r="CN40" s="456" t="s">
        <v>524</v>
      </c>
      <c r="CO40" s="468">
        <f t="shared" si="14"/>
        <v>1991</v>
      </c>
      <c r="CP40" s="461">
        <v>47</v>
      </c>
      <c r="CQ40" s="461">
        <v>37</v>
      </c>
      <c r="CR40" s="461">
        <v>78</v>
      </c>
      <c r="CS40" s="461">
        <v>53</v>
      </c>
      <c r="CT40" s="476">
        <f t="shared" si="25"/>
        <v>215</v>
      </c>
      <c r="CU40" s="469"/>
      <c r="CV40" s="469"/>
      <c r="CW40" s="469"/>
      <c r="CX40" s="469"/>
      <c r="CY40" s="461"/>
      <c r="CZ40" s="469"/>
      <c r="DA40" s="456" t="s">
        <v>524</v>
      </c>
      <c r="DB40" s="461">
        <v>36</v>
      </c>
      <c r="DC40" s="461">
        <v>59</v>
      </c>
      <c r="DD40" s="461">
        <v>17</v>
      </c>
      <c r="DE40" s="461">
        <v>47</v>
      </c>
      <c r="DF40" s="461">
        <v>18</v>
      </c>
      <c r="DG40" s="461">
        <v>45</v>
      </c>
      <c r="DH40" s="461">
        <v>138</v>
      </c>
      <c r="DI40" s="461">
        <v>159</v>
      </c>
      <c r="DJ40" s="461">
        <v>1</v>
      </c>
      <c r="DK40" s="461">
        <v>21</v>
      </c>
      <c r="DL40" s="461">
        <v>7</v>
      </c>
      <c r="DM40" s="461">
        <v>4</v>
      </c>
      <c r="DN40" s="456" t="s">
        <v>524</v>
      </c>
      <c r="DO40" s="471">
        <f t="shared" si="15"/>
        <v>3237</v>
      </c>
      <c r="DP40" s="497">
        <f t="shared" si="16"/>
        <v>1910</v>
      </c>
      <c r="DQ40" s="471">
        <f t="shared" si="17"/>
        <v>708</v>
      </c>
      <c r="DR40" s="471">
        <f t="shared" si="18"/>
        <v>2426</v>
      </c>
      <c r="DS40" s="471">
        <f t="shared" si="19"/>
        <v>1991</v>
      </c>
      <c r="DT40" s="471">
        <f t="shared" si="20"/>
        <v>215</v>
      </c>
      <c r="DU40" s="497">
        <f t="shared" si="21"/>
        <v>351</v>
      </c>
      <c r="DV40" s="497">
        <f t="shared" si="22"/>
        <v>553</v>
      </c>
      <c r="DW40" s="497">
        <f t="shared" si="23"/>
        <v>920</v>
      </c>
      <c r="DX40" s="647">
        <f t="shared" si="26"/>
        <v>12311</v>
      </c>
      <c r="DY40" s="648"/>
    </row>
    <row r="41" spans="1:129" s="471" customFormat="1" ht="18.75" customHeight="1">
      <c r="A41" s="456" t="s">
        <v>530</v>
      </c>
      <c r="B41" s="494">
        <v>44</v>
      </c>
      <c r="C41" s="495">
        <v>114</v>
      </c>
      <c r="D41" s="461">
        <v>82</v>
      </c>
      <c r="E41" s="461">
        <v>72</v>
      </c>
      <c r="F41" s="461">
        <v>75</v>
      </c>
      <c r="G41" s="461">
        <v>137</v>
      </c>
      <c r="H41" s="461">
        <v>580</v>
      </c>
      <c r="I41" s="461">
        <v>137</v>
      </c>
      <c r="J41" s="461">
        <v>266</v>
      </c>
      <c r="K41" s="461">
        <v>95</v>
      </c>
      <c r="L41" s="461">
        <v>19</v>
      </c>
      <c r="M41" s="461">
        <v>358</v>
      </c>
      <c r="N41" s="456" t="s">
        <v>530</v>
      </c>
      <c r="O41" s="461">
        <v>32</v>
      </c>
      <c r="P41" s="461">
        <v>17</v>
      </c>
      <c r="Q41" s="461">
        <v>27</v>
      </c>
      <c r="R41" s="461">
        <v>0</v>
      </c>
      <c r="S41" s="461">
        <v>12</v>
      </c>
      <c r="T41" s="461">
        <v>9</v>
      </c>
      <c r="U41" s="461">
        <v>2</v>
      </c>
      <c r="V41" s="461">
        <v>4</v>
      </c>
      <c r="W41" s="461">
        <v>25</v>
      </c>
      <c r="X41" s="461">
        <v>10</v>
      </c>
      <c r="Y41" s="461">
        <v>0</v>
      </c>
      <c r="Z41" s="461">
        <v>65</v>
      </c>
      <c r="AA41" s="456" t="s">
        <v>530</v>
      </c>
      <c r="AB41" s="461">
        <v>167</v>
      </c>
      <c r="AC41" s="461">
        <v>42</v>
      </c>
      <c r="AD41" s="461">
        <v>220</v>
      </c>
      <c r="AE41" s="461">
        <v>348</v>
      </c>
      <c r="AF41" s="461">
        <v>53</v>
      </c>
      <c r="AG41" s="461">
        <v>89</v>
      </c>
      <c r="AH41" s="461">
        <v>145</v>
      </c>
      <c r="AI41" s="461">
        <v>41</v>
      </c>
      <c r="AJ41" s="461">
        <v>65</v>
      </c>
      <c r="AK41" s="461">
        <v>35</v>
      </c>
      <c r="AL41" s="461">
        <v>103</v>
      </c>
      <c r="AM41" s="461">
        <v>23</v>
      </c>
      <c r="AN41" s="456" t="s">
        <v>530</v>
      </c>
      <c r="AO41" s="461">
        <v>21</v>
      </c>
      <c r="AP41" s="461">
        <v>41</v>
      </c>
      <c r="AQ41" s="461">
        <v>46</v>
      </c>
      <c r="AR41" s="461">
        <v>43</v>
      </c>
      <c r="AS41" s="461">
        <v>25</v>
      </c>
      <c r="AT41" s="461">
        <v>53</v>
      </c>
      <c r="AU41" s="461">
        <v>18</v>
      </c>
      <c r="AV41" s="461">
        <v>21</v>
      </c>
      <c r="AW41" s="461">
        <v>62</v>
      </c>
      <c r="AX41" s="461">
        <v>23</v>
      </c>
      <c r="AY41" s="461">
        <v>20</v>
      </c>
      <c r="AZ41" s="461">
        <v>38</v>
      </c>
      <c r="BA41" s="456" t="s">
        <v>530</v>
      </c>
      <c r="BB41" s="461">
        <v>39</v>
      </c>
      <c r="BC41" s="461">
        <v>56</v>
      </c>
      <c r="BD41" s="461">
        <v>62</v>
      </c>
      <c r="BE41" s="461">
        <v>97</v>
      </c>
      <c r="BF41" s="461">
        <v>74</v>
      </c>
      <c r="BG41" s="461">
        <v>119</v>
      </c>
      <c r="BH41" s="461">
        <v>117</v>
      </c>
      <c r="BI41" s="461">
        <v>112</v>
      </c>
      <c r="BJ41" s="461">
        <v>3</v>
      </c>
      <c r="BK41" s="476">
        <f t="shared" si="24"/>
        <v>679</v>
      </c>
      <c r="BL41" s="469"/>
      <c r="BM41" s="491"/>
      <c r="BN41" s="456" t="s">
        <v>530</v>
      </c>
      <c r="BO41" s="461">
        <v>30</v>
      </c>
      <c r="BP41" s="461">
        <v>26</v>
      </c>
      <c r="BQ41" s="461">
        <v>85</v>
      </c>
      <c r="BR41" s="461">
        <v>31</v>
      </c>
      <c r="BS41" s="461">
        <v>25</v>
      </c>
      <c r="BT41" s="461">
        <v>55</v>
      </c>
      <c r="BU41" s="461">
        <v>80</v>
      </c>
      <c r="BV41" s="461">
        <v>7</v>
      </c>
      <c r="BW41" s="461">
        <v>20</v>
      </c>
      <c r="BX41" s="461">
        <v>35</v>
      </c>
      <c r="BY41" s="461">
        <v>19</v>
      </c>
      <c r="BZ41" s="461">
        <v>34</v>
      </c>
      <c r="CA41" s="456" t="s">
        <v>530</v>
      </c>
      <c r="CB41" s="461">
        <v>69</v>
      </c>
      <c r="CC41" s="461">
        <v>115</v>
      </c>
      <c r="CD41" s="461">
        <v>57</v>
      </c>
      <c r="CE41" s="461">
        <v>87</v>
      </c>
      <c r="CF41" s="461">
        <v>17</v>
      </c>
      <c r="CG41" s="461">
        <v>13</v>
      </c>
      <c r="CH41" s="461">
        <v>14</v>
      </c>
      <c r="CI41" s="461">
        <v>18</v>
      </c>
      <c r="CJ41" s="461">
        <v>103</v>
      </c>
      <c r="CK41" s="461">
        <v>38</v>
      </c>
      <c r="CL41" s="461">
        <v>105</v>
      </c>
      <c r="CM41" s="461">
        <v>69</v>
      </c>
      <c r="CN41" s="456" t="s">
        <v>530</v>
      </c>
      <c r="CO41" s="468">
        <f t="shared" si="14"/>
        <v>1973</v>
      </c>
      <c r="CP41" s="461">
        <v>30</v>
      </c>
      <c r="CQ41" s="461">
        <v>38</v>
      </c>
      <c r="CR41" s="461">
        <v>93</v>
      </c>
      <c r="CS41" s="461">
        <v>45</v>
      </c>
      <c r="CT41" s="476">
        <f t="shared" si="25"/>
        <v>206</v>
      </c>
      <c r="CU41" s="469"/>
      <c r="CV41" s="469"/>
      <c r="CW41" s="469"/>
      <c r="CX41" s="469"/>
      <c r="CY41" s="461"/>
      <c r="CZ41" s="469"/>
      <c r="DA41" s="456" t="s">
        <v>530</v>
      </c>
      <c r="DB41" s="461">
        <v>20</v>
      </c>
      <c r="DC41" s="461">
        <v>58</v>
      </c>
      <c r="DD41" s="461">
        <v>14</v>
      </c>
      <c r="DE41" s="461">
        <v>36</v>
      </c>
      <c r="DF41" s="461">
        <v>45</v>
      </c>
      <c r="DG41" s="461">
        <v>30</v>
      </c>
      <c r="DH41" s="461">
        <v>136</v>
      </c>
      <c r="DI41" s="461">
        <v>176</v>
      </c>
      <c r="DJ41" s="461">
        <v>0</v>
      </c>
      <c r="DK41" s="461">
        <v>14</v>
      </c>
      <c r="DL41" s="461">
        <v>6</v>
      </c>
      <c r="DM41" s="461">
        <v>2</v>
      </c>
      <c r="DN41" s="456" t="s">
        <v>530</v>
      </c>
      <c r="DO41" s="471">
        <f t="shared" si="15"/>
        <v>3055</v>
      </c>
      <c r="DP41" s="497">
        <f t="shared" si="16"/>
        <v>2106</v>
      </c>
      <c r="DQ41" s="471">
        <f t="shared" si="17"/>
        <v>679</v>
      </c>
      <c r="DR41" s="471">
        <f t="shared" si="18"/>
        <v>2122</v>
      </c>
      <c r="DS41" s="471">
        <f t="shared" si="19"/>
        <v>1973</v>
      </c>
      <c r="DT41" s="471">
        <f t="shared" si="20"/>
        <v>206</v>
      </c>
      <c r="DU41" s="497">
        <f t="shared" si="21"/>
        <v>324</v>
      </c>
      <c r="DV41" s="497">
        <f t="shared" si="22"/>
        <v>538</v>
      </c>
      <c r="DW41" s="497">
        <f t="shared" si="23"/>
        <v>953</v>
      </c>
      <c r="DX41" s="647">
        <f t="shared" si="26"/>
        <v>11956</v>
      </c>
      <c r="DY41" s="648"/>
    </row>
    <row r="42" spans="1:129" s="471" customFormat="1" ht="18.75" customHeight="1">
      <c r="A42" s="456" t="s">
        <v>508</v>
      </c>
      <c r="B42" s="494">
        <v>43</v>
      </c>
      <c r="C42" s="495">
        <v>90</v>
      </c>
      <c r="D42" s="461">
        <v>95</v>
      </c>
      <c r="E42" s="496">
        <v>69</v>
      </c>
      <c r="F42" s="461">
        <v>88</v>
      </c>
      <c r="G42" s="496">
        <v>89</v>
      </c>
      <c r="H42" s="461">
        <v>476</v>
      </c>
      <c r="I42" s="461">
        <v>99</v>
      </c>
      <c r="J42" s="461">
        <v>207</v>
      </c>
      <c r="K42" s="461">
        <v>85</v>
      </c>
      <c r="L42" s="461">
        <v>13</v>
      </c>
      <c r="M42" s="461">
        <v>331</v>
      </c>
      <c r="N42" s="456" t="s">
        <v>508</v>
      </c>
      <c r="O42" s="461">
        <v>9</v>
      </c>
      <c r="P42" s="461">
        <v>13</v>
      </c>
      <c r="Q42" s="461">
        <v>31</v>
      </c>
      <c r="R42" s="461">
        <v>0</v>
      </c>
      <c r="S42" s="461">
        <v>5</v>
      </c>
      <c r="T42" s="461">
        <v>6</v>
      </c>
      <c r="U42" s="461">
        <v>2</v>
      </c>
      <c r="V42" s="461">
        <v>0</v>
      </c>
      <c r="W42" s="461">
        <v>17</v>
      </c>
      <c r="X42" s="461">
        <v>10</v>
      </c>
      <c r="Y42" s="461">
        <v>0</v>
      </c>
      <c r="Z42" s="461">
        <v>51</v>
      </c>
      <c r="AA42" s="456" t="s">
        <v>508</v>
      </c>
      <c r="AB42" s="461">
        <v>129</v>
      </c>
      <c r="AC42" s="461">
        <v>38</v>
      </c>
      <c r="AD42" s="461">
        <v>167</v>
      </c>
      <c r="AE42" s="461">
        <v>255</v>
      </c>
      <c r="AF42" s="461">
        <v>32</v>
      </c>
      <c r="AG42" s="461">
        <v>87</v>
      </c>
      <c r="AH42" s="461">
        <v>84</v>
      </c>
      <c r="AI42" s="461">
        <v>32</v>
      </c>
      <c r="AJ42" s="461">
        <v>55</v>
      </c>
      <c r="AK42" s="461">
        <v>34</v>
      </c>
      <c r="AL42" s="461">
        <v>44</v>
      </c>
      <c r="AM42" s="461">
        <v>21</v>
      </c>
      <c r="AN42" s="456" t="s">
        <v>508</v>
      </c>
      <c r="AO42" s="461">
        <v>8</v>
      </c>
      <c r="AP42" s="461">
        <v>43</v>
      </c>
      <c r="AQ42" s="461">
        <v>35</v>
      </c>
      <c r="AR42" s="461">
        <v>24</v>
      </c>
      <c r="AS42" s="461">
        <v>27</v>
      </c>
      <c r="AT42" s="461">
        <v>40</v>
      </c>
      <c r="AU42" s="461">
        <v>13</v>
      </c>
      <c r="AV42" s="461">
        <v>11</v>
      </c>
      <c r="AW42" s="461">
        <v>61</v>
      </c>
      <c r="AX42" s="461">
        <v>22</v>
      </c>
      <c r="AY42" s="461">
        <v>11</v>
      </c>
      <c r="AZ42" s="461">
        <v>33</v>
      </c>
      <c r="BA42" s="456" t="s">
        <v>508</v>
      </c>
      <c r="BB42" s="461">
        <v>27</v>
      </c>
      <c r="BC42" s="461">
        <v>36</v>
      </c>
      <c r="BD42" s="461">
        <v>66</v>
      </c>
      <c r="BE42" s="461">
        <v>82</v>
      </c>
      <c r="BF42" s="461">
        <v>66</v>
      </c>
      <c r="BG42" s="461">
        <v>107</v>
      </c>
      <c r="BH42" s="461">
        <v>124</v>
      </c>
      <c r="BI42" s="461">
        <v>81</v>
      </c>
      <c r="BJ42" s="461">
        <v>1</v>
      </c>
      <c r="BK42" s="476">
        <f t="shared" si="24"/>
        <v>590</v>
      </c>
      <c r="BL42" s="469"/>
      <c r="BM42" s="491"/>
      <c r="BN42" s="456" t="s">
        <v>508</v>
      </c>
      <c r="BO42" s="461">
        <v>35</v>
      </c>
      <c r="BP42" s="461">
        <v>18</v>
      </c>
      <c r="BQ42" s="461">
        <v>68</v>
      </c>
      <c r="BR42" s="461">
        <v>24</v>
      </c>
      <c r="BS42" s="461">
        <v>7</v>
      </c>
      <c r="BT42" s="461">
        <v>25</v>
      </c>
      <c r="BU42" s="461">
        <v>37</v>
      </c>
      <c r="BV42" s="461">
        <v>3</v>
      </c>
      <c r="BW42" s="461">
        <v>12</v>
      </c>
      <c r="BX42" s="461">
        <v>24</v>
      </c>
      <c r="BY42" s="461">
        <v>13</v>
      </c>
      <c r="BZ42" s="461">
        <v>27</v>
      </c>
      <c r="CA42" s="456" t="s">
        <v>508</v>
      </c>
      <c r="CB42" s="461">
        <v>75</v>
      </c>
      <c r="CC42" s="461">
        <v>81</v>
      </c>
      <c r="CD42" s="461">
        <v>27</v>
      </c>
      <c r="CE42" s="461">
        <v>63</v>
      </c>
      <c r="CF42" s="461">
        <v>20</v>
      </c>
      <c r="CG42" s="461">
        <v>20</v>
      </c>
      <c r="CH42" s="461">
        <v>19</v>
      </c>
      <c r="CI42" s="461">
        <v>23</v>
      </c>
      <c r="CJ42" s="461">
        <v>83</v>
      </c>
      <c r="CK42" s="461">
        <v>23</v>
      </c>
      <c r="CL42" s="461">
        <v>92</v>
      </c>
      <c r="CM42" s="461">
        <v>59</v>
      </c>
      <c r="CN42" s="456" t="s">
        <v>508</v>
      </c>
      <c r="CO42" s="468">
        <f t="shared" si="14"/>
        <v>1571</v>
      </c>
      <c r="CP42" s="461">
        <v>22</v>
      </c>
      <c r="CQ42" s="461">
        <v>26</v>
      </c>
      <c r="CR42" s="461">
        <v>86</v>
      </c>
      <c r="CS42" s="461">
        <v>44</v>
      </c>
      <c r="CT42" s="476">
        <f t="shared" si="25"/>
        <v>178</v>
      </c>
      <c r="CU42" s="469"/>
      <c r="CV42" s="469"/>
      <c r="CW42" s="469"/>
      <c r="CX42" s="469"/>
      <c r="CY42" s="461"/>
      <c r="CZ42" s="469"/>
      <c r="DA42" s="456" t="s">
        <v>508</v>
      </c>
      <c r="DB42" s="461">
        <v>10</v>
      </c>
      <c r="DC42" s="461">
        <v>33</v>
      </c>
      <c r="DD42" s="461">
        <v>14</v>
      </c>
      <c r="DE42" s="461">
        <v>34</v>
      </c>
      <c r="DF42" s="461">
        <v>39</v>
      </c>
      <c r="DG42" s="461">
        <v>29</v>
      </c>
      <c r="DH42" s="461">
        <v>123</v>
      </c>
      <c r="DI42" s="461">
        <v>136</v>
      </c>
      <c r="DJ42" s="461">
        <v>0</v>
      </c>
      <c r="DK42" s="461">
        <v>9</v>
      </c>
      <c r="DL42" s="461">
        <v>5</v>
      </c>
      <c r="DM42" s="461">
        <v>2</v>
      </c>
      <c r="DN42" s="456" t="s">
        <v>508</v>
      </c>
      <c r="DO42" s="471">
        <f t="shared" si="15"/>
        <v>2531</v>
      </c>
      <c r="DP42" s="497">
        <f t="shared" si="16"/>
        <v>1510</v>
      </c>
      <c r="DQ42" s="471">
        <f t="shared" si="17"/>
        <v>590</v>
      </c>
      <c r="DR42" s="471">
        <f t="shared" si="18"/>
        <v>1535</v>
      </c>
      <c r="DS42" s="471">
        <f t="shared" si="19"/>
        <v>1571</v>
      </c>
      <c r="DT42" s="471">
        <f t="shared" si="20"/>
        <v>178</v>
      </c>
      <c r="DU42" s="497">
        <f t="shared" si="21"/>
        <v>252</v>
      </c>
      <c r="DV42" s="497">
        <f t="shared" si="22"/>
        <v>436</v>
      </c>
      <c r="DW42" s="497">
        <f t="shared" si="23"/>
        <v>801</v>
      </c>
      <c r="DX42" s="647">
        <f t="shared" si="26"/>
        <v>9404</v>
      </c>
      <c r="DY42" s="648"/>
    </row>
    <row r="43" spans="1:129" s="471" customFormat="1" ht="18.75" customHeight="1">
      <c r="A43" s="456" t="s">
        <v>511</v>
      </c>
      <c r="B43" s="494">
        <v>39</v>
      </c>
      <c r="C43" s="495">
        <v>68</v>
      </c>
      <c r="D43" s="461">
        <v>53</v>
      </c>
      <c r="E43" s="496">
        <v>42</v>
      </c>
      <c r="F43" s="461">
        <v>67</v>
      </c>
      <c r="G43" s="496">
        <v>83</v>
      </c>
      <c r="H43" s="461">
        <v>280</v>
      </c>
      <c r="I43" s="461">
        <v>75</v>
      </c>
      <c r="J43" s="461">
        <v>139</v>
      </c>
      <c r="K43" s="461">
        <v>35</v>
      </c>
      <c r="L43" s="461">
        <v>11</v>
      </c>
      <c r="M43" s="461">
        <v>234</v>
      </c>
      <c r="N43" s="456" t="s">
        <v>511</v>
      </c>
      <c r="O43" s="461">
        <v>14</v>
      </c>
      <c r="P43" s="461">
        <v>9</v>
      </c>
      <c r="Q43" s="461">
        <v>15</v>
      </c>
      <c r="R43" s="461">
        <v>0</v>
      </c>
      <c r="S43" s="461">
        <v>3</v>
      </c>
      <c r="T43" s="461">
        <v>6</v>
      </c>
      <c r="U43" s="461">
        <v>1</v>
      </c>
      <c r="V43" s="461">
        <v>0</v>
      </c>
      <c r="W43" s="461">
        <v>9</v>
      </c>
      <c r="X43" s="461">
        <v>8</v>
      </c>
      <c r="Y43" s="461">
        <v>0</v>
      </c>
      <c r="Z43" s="461">
        <v>32</v>
      </c>
      <c r="AA43" s="456" t="s">
        <v>511</v>
      </c>
      <c r="AB43" s="461">
        <v>73</v>
      </c>
      <c r="AC43" s="461">
        <v>22</v>
      </c>
      <c r="AD43" s="461">
        <v>85</v>
      </c>
      <c r="AE43" s="461">
        <v>174</v>
      </c>
      <c r="AF43" s="461">
        <v>18</v>
      </c>
      <c r="AG43" s="461">
        <v>54</v>
      </c>
      <c r="AH43" s="461">
        <v>47</v>
      </c>
      <c r="AI43" s="461">
        <v>16</v>
      </c>
      <c r="AJ43" s="461">
        <v>32</v>
      </c>
      <c r="AK43" s="461">
        <v>14</v>
      </c>
      <c r="AL43" s="461">
        <v>30</v>
      </c>
      <c r="AM43" s="461">
        <v>17</v>
      </c>
      <c r="AN43" s="456" t="s">
        <v>511</v>
      </c>
      <c r="AO43" s="461">
        <v>7</v>
      </c>
      <c r="AP43" s="461">
        <v>19</v>
      </c>
      <c r="AQ43" s="461">
        <v>21</v>
      </c>
      <c r="AR43" s="461">
        <v>21</v>
      </c>
      <c r="AS43" s="461">
        <v>25</v>
      </c>
      <c r="AT43" s="461">
        <v>23</v>
      </c>
      <c r="AU43" s="461">
        <v>14</v>
      </c>
      <c r="AV43" s="461">
        <v>8</v>
      </c>
      <c r="AW43" s="461">
        <v>45</v>
      </c>
      <c r="AX43" s="461">
        <v>13</v>
      </c>
      <c r="AY43" s="461">
        <v>7</v>
      </c>
      <c r="AZ43" s="461">
        <v>23</v>
      </c>
      <c r="BA43" s="456" t="s">
        <v>511</v>
      </c>
      <c r="BB43" s="461">
        <v>20</v>
      </c>
      <c r="BC43" s="461">
        <v>35</v>
      </c>
      <c r="BD43" s="461">
        <v>48</v>
      </c>
      <c r="BE43" s="461">
        <v>44</v>
      </c>
      <c r="BF43" s="461">
        <v>54</v>
      </c>
      <c r="BG43" s="461">
        <v>86</v>
      </c>
      <c r="BH43" s="461">
        <v>87</v>
      </c>
      <c r="BI43" s="461">
        <v>73</v>
      </c>
      <c r="BJ43" s="461">
        <v>0</v>
      </c>
      <c r="BK43" s="476">
        <f t="shared" si="24"/>
        <v>447</v>
      </c>
      <c r="BL43" s="469"/>
      <c r="BM43" s="491"/>
      <c r="BN43" s="456" t="s">
        <v>511</v>
      </c>
      <c r="BO43" s="461">
        <v>23</v>
      </c>
      <c r="BP43" s="461">
        <v>16</v>
      </c>
      <c r="BQ43" s="461">
        <v>36</v>
      </c>
      <c r="BR43" s="461">
        <v>12</v>
      </c>
      <c r="BS43" s="461">
        <v>12</v>
      </c>
      <c r="BT43" s="461">
        <v>19</v>
      </c>
      <c r="BU43" s="461">
        <v>26</v>
      </c>
      <c r="BV43" s="461">
        <v>6</v>
      </c>
      <c r="BW43" s="461">
        <v>15</v>
      </c>
      <c r="BX43" s="461">
        <v>13</v>
      </c>
      <c r="BY43" s="461">
        <v>13</v>
      </c>
      <c r="BZ43" s="461">
        <v>12</v>
      </c>
      <c r="CA43" s="456" t="s">
        <v>511</v>
      </c>
      <c r="CB43" s="461">
        <v>43</v>
      </c>
      <c r="CC43" s="461">
        <v>46</v>
      </c>
      <c r="CD43" s="461">
        <v>15</v>
      </c>
      <c r="CE43" s="461">
        <v>39</v>
      </c>
      <c r="CF43" s="461">
        <v>12</v>
      </c>
      <c r="CG43" s="461">
        <v>14</v>
      </c>
      <c r="CH43" s="461">
        <v>11</v>
      </c>
      <c r="CI43" s="461">
        <v>10</v>
      </c>
      <c r="CJ43" s="461">
        <v>45</v>
      </c>
      <c r="CK43" s="461">
        <v>23</v>
      </c>
      <c r="CL43" s="461">
        <v>87</v>
      </c>
      <c r="CM43" s="461">
        <v>30</v>
      </c>
      <c r="CN43" s="456" t="s">
        <v>511</v>
      </c>
      <c r="CO43" s="468">
        <f t="shared" si="14"/>
        <v>975</v>
      </c>
      <c r="CP43" s="461">
        <v>41</v>
      </c>
      <c r="CQ43" s="461">
        <v>20</v>
      </c>
      <c r="CR43" s="461">
        <v>98</v>
      </c>
      <c r="CS43" s="461">
        <v>34</v>
      </c>
      <c r="CT43" s="476">
        <f t="shared" si="25"/>
        <v>193</v>
      </c>
      <c r="CU43" s="469"/>
      <c r="CV43" s="469"/>
      <c r="CW43" s="469"/>
      <c r="CX43" s="469"/>
      <c r="CY43" s="461"/>
      <c r="CZ43" s="469"/>
      <c r="DA43" s="456" t="s">
        <v>511</v>
      </c>
      <c r="DB43" s="461">
        <v>28</v>
      </c>
      <c r="DC43" s="461">
        <v>49</v>
      </c>
      <c r="DD43" s="461">
        <v>11</v>
      </c>
      <c r="DE43" s="461">
        <v>37</v>
      </c>
      <c r="DF43" s="461">
        <v>27</v>
      </c>
      <c r="DG43" s="461">
        <v>25</v>
      </c>
      <c r="DH43" s="461">
        <v>123</v>
      </c>
      <c r="DI43" s="461">
        <v>104</v>
      </c>
      <c r="DJ43" s="461">
        <v>0</v>
      </c>
      <c r="DK43" s="461">
        <v>8</v>
      </c>
      <c r="DL43" s="461">
        <v>4</v>
      </c>
      <c r="DM43" s="461">
        <v>1</v>
      </c>
      <c r="DN43" s="456" t="s">
        <v>511</v>
      </c>
      <c r="DO43" s="471">
        <f t="shared" si="15"/>
        <v>1827</v>
      </c>
      <c r="DP43" s="497">
        <f t="shared" si="16"/>
        <v>963</v>
      </c>
      <c r="DQ43" s="471">
        <f t="shared" si="17"/>
        <v>447</v>
      </c>
      <c r="DR43" s="471">
        <f t="shared" si="18"/>
        <v>978</v>
      </c>
      <c r="DS43" s="471">
        <f t="shared" si="19"/>
        <v>975</v>
      </c>
      <c r="DT43" s="471">
        <f t="shared" si="20"/>
        <v>193</v>
      </c>
      <c r="DU43" s="497">
        <f t="shared" si="21"/>
        <v>280</v>
      </c>
      <c r="DV43" s="497">
        <f t="shared" si="22"/>
        <v>417</v>
      </c>
      <c r="DW43" s="497">
        <f t="shared" si="23"/>
        <v>721</v>
      </c>
      <c r="DX43" s="647">
        <f t="shared" si="26"/>
        <v>6801</v>
      </c>
      <c r="DY43" s="648"/>
    </row>
    <row r="44" spans="1:129" s="471" customFormat="1" ht="18.75" customHeight="1">
      <c r="A44" s="456" t="s">
        <v>514</v>
      </c>
      <c r="B44" s="494">
        <v>29</v>
      </c>
      <c r="C44" s="495">
        <v>44</v>
      </c>
      <c r="D44" s="461">
        <v>49</v>
      </c>
      <c r="E44" s="496">
        <v>40</v>
      </c>
      <c r="F44" s="461">
        <v>39</v>
      </c>
      <c r="G44" s="496">
        <v>65</v>
      </c>
      <c r="H44" s="461">
        <v>251</v>
      </c>
      <c r="I44" s="461">
        <v>63</v>
      </c>
      <c r="J44" s="461">
        <v>108</v>
      </c>
      <c r="K44" s="461">
        <v>28</v>
      </c>
      <c r="L44" s="461">
        <v>15</v>
      </c>
      <c r="M44" s="461">
        <v>165</v>
      </c>
      <c r="N44" s="456" t="s">
        <v>514</v>
      </c>
      <c r="O44" s="461">
        <v>12</v>
      </c>
      <c r="P44" s="461">
        <v>6</v>
      </c>
      <c r="Q44" s="461">
        <v>10</v>
      </c>
      <c r="R44" s="461">
        <v>0</v>
      </c>
      <c r="S44" s="461">
        <v>6</v>
      </c>
      <c r="T44" s="461">
        <v>8</v>
      </c>
      <c r="U44" s="461">
        <v>2</v>
      </c>
      <c r="V44" s="461">
        <v>0</v>
      </c>
      <c r="W44" s="461">
        <v>3</v>
      </c>
      <c r="X44" s="461">
        <v>3</v>
      </c>
      <c r="Y44" s="461">
        <v>0</v>
      </c>
      <c r="Z44" s="461">
        <v>24</v>
      </c>
      <c r="AA44" s="456" t="s">
        <v>514</v>
      </c>
      <c r="AB44" s="461">
        <v>59</v>
      </c>
      <c r="AC44" s="461">
        <v>25</v>
      </c>
      <c r="AD44" s="461">
        <v>61</v>
      </c>
      <c r="AE44" s="461">
        <v>153</v>
      </c>
      <c r="AF44" s="461">
        <v>15</v>
      </c>
      <c r="AG44" s="461">
        <v>52</v>
      </c>
      <c r="AH44" s="461">
        <v>24</v>
      </c>
      <c r="AI44" s="461">
        <v>10</v>
      </c>
      <c r="AJ44" s="461">
        <v>19</v>
      </c>
      <c r="AK44" s="461">
        <v>9</v>
      </c>
      <c r="AL44" s="461">
        <v>18</v>
      </c>
      <c r="AM44" s="461">
        <v>8</v>
      </c>
      <c r="AN44" s="456" t="s">
        <v>514</v>
      </c>
      <c r="AO44" s="461">
        <v>1</v>
      </c>
      <c r="AP44" s="461">
        <v>12</v>
      </c>
      <c r="AQ44" s="461">
        <v>9</v>
      </c>
      <c r="AR44" s="461">
        <v>14</v>
      </c>
      <c r="AS44" s="461">
        <v>8</v>
      </c>
      <c r="AT44" s="461">
        <v>9</v>
      </c>
      <c r="AU44" s="461">
        <v>7</v>
      </c>
      <c r="AV44" s="461">
        <v>7</v>
      </c>
      <c r="AW44" s="461">
        <v>21</v>
      </c>
      <c r="AX44" s="461">
        <v>8</v>
      </c>
      <c r="AY44" s="461">
        <v>6</v>
      </c>
      <c r="AZ44" s="461">
        <v>12</v>
      </c>
      <c r="BA44" s="456" t="s">
        <v>514</v>
      </c>
      <c r="BB44" s="461">
        <v>28</v>
      </c>
      <c r="BC44" s="461">
        <v>33</v>
      </c>
      <c r="BD44" s="461">
        <v>36</v>
      </c>
      <c r="BE44" s="461">
        <v>28</v>
      </c>
      <c r="BF44" s="461">
        <v>41</v>
      </c>
      <c r="BG44" s="461">
        <v>79</v>
      </c>
      <c r="BH44" s="461">
        <v>65</v>
      </c>
      <c r="BI44" s="461">
        <v>31</v>
      </c>
      <c r="BJ44" s="461">
        <v>0</v>
      </c>
      <c r="BK44" s="476">
        <f t="shared" si="24"/>
        <v>341</v>
      </c>
      <c r="BL44" s="469"/>
      <c r="BM44" s="491"/>
      <c r="BN44" s="456" t="s">
        <v>514</v>
      </c>
      <c r="BO44" s="461">
        <v>19</v>
      </c>
      <c r="BP44" s="461">
        <v>20</v>
      </c>
      <c r="BQ44" s="461">
        <v>22</v>
      </c>
      <c r="BR44" s="461">
        <v>8</v>
      </c>
      <c r="BS44" s="461">
        <v>3</v>
      </c>
      <c r="BT44" s="461">
        <v>10</v>
      </c>
      <c r="BU44" s="461">
        <v>13</v>
      </c>
      <c r="BV44" s="461">
        <v>4</v>
      </c>
      <c r="BW44" s="461">
        <v>10</v>
      </c>
      <c r="BX44" s="461">
        <v>5</v>
      </c>
      <c r="BY44" s="461">
        <v>10</v>
      </c>
      <c r="BZ44" s="461">
        <v>14</v>
      </c>
      <c r="CA44" s="456" t="s">
        <v>514</v>
      </c>
      <c r="CB44" s="461">
        <v>44</v>
      </c>
      <c r="CC44" s="461">
        <v>34</v>
      </c>
      <c r="CD44" s="461">
        <v>22</v>
      </c>
      <c r="CE44" s="461">
        <v>32</v>
      </c>
      <c r="CF44" s="461">
        <v>7</v>
      </c>
      <c r="CG44" s="461">
        <v>8</v>
      </c>
      <c r="CH44" s="461">
        <v>12</v>
      </c>
      <c r="CI44" s="461">
        <v>13</v>
      </c>
      <c r="CJ44" s="461">
        <v>40</v>
      </c>
      <c r="CK44" s="461">
        <v>18</v>
      </c>
      <c r="CL44" s="461">
        <v>65</v>
      </c>
      <c r="CM44" s="461">
        <v>33</v>
      </c>
      <c r="CN44" s="456" t="s">
        <v>514</v>
      </c>
      <c r="CO44" s="468">
        <f t="shared" si="14"/>
        <v>705</v>
      </c>
      <c r="CP44" s="461">
        <v>42</v>
      </c>
      <c r="CQ44" s="461">
        <v>29</v>
      </c>
      <c r="CR44" s="461">
        <v>61</v>
      </c>
      <c r="CS44" s="461">
        <v>42</v>
      </c>
      <c r="CT44" s="476">
        <f t="shared" si="25"/>
        <v>174</v>
      </c>
      <c r="CU44" s="469"/>
      <c r="CV44" s="469"/>
      <c r="CW44" s="469"/>
      <c r="CX44" s="469"/>
      <c r="CY44" s="461"/>
      <c r="CZ44" s="469"/>
      <c r="DA44" s="456" t="s">
        <v>514</v>
      </c>
      <c r="DB44" s="461">
        <v>32</v>
      </c>
      <c r="DC44" s="461">
        <v>61</v>
      </c>
      <c r="DD44" s="461">
        <v>18</v>
      </c>
      <c r="DE44" s="461">
        <v>56</v>
      </c>
      <c r="DF44" s="461">
        <v>22</v>
      </c>
      <c r="DG44" s="461">
        <v>24</v>
      </c>
      <c r="DH44" s="461">
        <v>101</v>
      </c>
      <c r="DI44" s="461">
        <v>123</v>
      </c>
      <c r="DJ44" s="461">
        <v>4</v>
      </c>
      <c r="DK44" s="461">
        <v>1</v>
      </c>
      <c r="DL44" s="461">
        <v>1</v>
      </c>
      <c r="DM44" s="461">
        <v>1</v>
      </c>
      <c r="DN44" s="456" t="s">
        <v>514</v>
      </c>
      <c r="DO44" s="471">
        <f t="shared" si="15"/>
        <v>1407</v>
      </c>
      <c r="DP44" s="497">
        <f t="shared" si="16"/>
        <v>671</v>
      </c>
      <c r="DQ44" s="471">
        <f t="shared" si="17"/>
        <v>341</v>
      </c>
      <c r="DR44" s="471">
        <f t="shared" si="18"/>
        <v>766</v>
      </c>
      <c r="DS44" s="471">
        <f t="shared" si="19"/>
        <v>705</v>
      </c>
      <c r="DT44" s="471">
        <f t="shared" si="20"/>
        <v>174</v>
      </c>
      <c r="DU44" s="497">
        <f t="shared" si="21"/>
        <v>302</v>
      </c>
      <c r="DV44" s="497">
        <f t="shared" si="22"/>
        <v>444</v>
      </c>
      <c r="DW44" s="497">
        <f t="shared" si="23"/>
        <v>631</v>
      </c>
      <c r="DX44" s="647">
        <f t="shared" si="26"/>
        <v>5441</v>
      </c>
      <c r="DY44" s="648"/>
    </row>
    <row r="45" spans="1:129" s="471" customFormat="1" ht="18.75" customHeight="1">
      <c r="A45" s="456" t="s">
        <v>517</v>
      </c>
      <c r="B45" s="494">
        <v>23</v>
      </c>
      <c r="C45" s="495">
        <v>40</v>
      </c>
      <c r="D45" s="461">
        <v>23</v>
      </c>
      <c r="E45" s="496">
        <v>10</v>
      </c>
      <c r="F45" s="461">
        <v>26</v>
      </c>
      <c r="G45" s="496">
        <v>47</v>
      </c>
      <c r="H45" s="461">
        <v>161</v>
      </c>
      <c r="I45" s="461">
        <v>25</v>
      </c>
      <c r="J45" s="461">
        <v>64</v>
      </c>
      <c r="K45" s="461">
        <v>13</v>
      </c>
      <c r="L45" s="461">
        <v>13</v>
      </c>
      <c r="M45" s="461">
        <v>88</v>
      </c>
      <c r="N45" s="456" t="s">
        <v>517</v>
      </c>
      <c r="O45" s="461">
        <v>2</v>
      </c>
      <c r="P45" s="461">
        <v>3</v>
      </c>
      <c r="Q45" s="461">
        <v>5</v>
      </c>
      <c r="R45" s="461">
        <v>0</v>
      </c>
      <c r="S45" s="461">
        <v>2</v>
      </c>
      <c r="T45" s="461">
        <v>4</v>
      </c>
      <c r="U45" s="461">
        <v>2</v>
      </c>
      <c r="V45" s="461">
        <v>0</v>
      </c>
      <c r="W45" s="461">
        <v>3</v>
      </c>
      <c r="X45" s="461">
        <v>1</v>
      </c>
      <c r="Y45" s="461">
        <v>0</v>
      </c>
      <c r="Z45" s="461">
        <v>16</v>
      </c>
      <c r="AA45" s="456" t="s">
        <v>517</v>
      </c>
      <c r="AB45" s="461">
        <v>40</v>
      </c>
      <c r="AC45" s="461">
        <v>15</v>
      </c>
      <c r="AD45" s="461">
        <v>26</v>
      </c>
      <c r="AE45" s="461">
        <v>116</v>
      </c>
      <c r="AF45" s="461">
        <v>11</v>
      </c>
      <c r="AG45" s="461">
        <v>40</v>
      </c>
      <c r="AH45" s="461">
        <v>14</v>
      </c>
      <c r="AI45" s="461">
        <v>5</v>
      </c>
      <c r="AJ45" s="461">
        <v>8</v>
      </c>
      <c r="AK45" s="461">
        <v>2</v>
      </c>
      <c r="AL45" s="461">
        <v>8</v>
      </c>
      <c r="AM45" s="461">
        <v>6</v>
      </c>
      <c r="AN45" s="456" t="s">
        <v>517</v>
      </c>
      <c r="AO45" s="461">
        <v>2</v>
      </c>
      <c r="AP45" s="461">
        <v>9</v>
      </c>
      <c r="AQ45" s="461">
        <v>5</v>
      </c>
      <c r="AR45" s="461">
        <v>8</v>
      </c>
      <c r="AS45" s="461">
        <v>12</v>
      </c>
      <c r="AT45" s="461">
        <v>14</v>
      </c>
      <c r="AU45" s="461">
        <v>9</v>
      </c>
      <c r="AV45" s="461">
        <v>3</v>
      </c>
      <c r="AW45" s="461">
        <v>6</v>
      </c>
      <c r="AX45" s="461">
        <v>6</v>
      </c>
      <c r="AY45" s="461">
        <v>2</v>
      </c>
      <c r="AZ45" s="461">
        <v>6</v>
      </c>
      <c r="BA45" s="456" t="s">
        <v>517</v>
      </c>
      <c r="BB45" s="461">
        <v>23</v>
      </c>
      <c r="BC45" s="461">
        <v>21</v>
      </c>
      <c r="BD45" s="461">
        <v>30</v>
      </c>
      <c r="BE45" s="461">
        <v>27</v>
      </c>
      <c r="BF45" s="461">
        <v>29</v>
      </c>
      <c r="BG45" s="461">
        <v>41</v>
      </c>
      <c r="BH45" s="461">
        <v>55</v>
      </c>
      <c r="BI45" s="461">
        <v>24</v>
      </c>
      <c r="BJ45" s="461">
        <v>0</v>
      </c>
      <c r="BK45" s="476">
        <f t="shared" si="24"/>
        <v>250</v>
      </c>
      <c r="BL45" s="469"/>
      <c r="BM45" s="491"/>
      <c r="BN45" s="456" t="s">
        <v>517</v>
      </c>
      <c r="BO45" s="461">
        <v>11</v>
      </c>
      <c r="BP45" s="461">
        <v>8</v>
      </c>
      <c r="BQ45" s="461">
        <v>10</v>
      </c>
      <c r="BR45" s="461">
        <v>5</v>
      </c>
      <c r="BS45" s="461">
        <v>6</v>
      </c>
      <c r="BT45" s="461">
        <v>6</v>
      </c>
      <c r="BU45" s="461">
        <v>14</v>
      </c>
      <c r="BV45" s="461">
        <v>3</v>
      </c>
      <c r="BW45" s="461">
        <v>5</v>
      </c>
      <c r="BX45" s="461">
        <v>3</v>
      </c>
      <c r="BY45" s="461">
        <v>3</v>
      </c>
      <c r="BZ45" s="461">
        <v>3</v>
      </c>
      <c r="CA45" s="456" t="s">
        <v>517</v>
      </c>
      <c r="CB45" s="461">
        <v>21</v>
      </c>
      <c r="CC45" s="461">
        <v>28</v>
      </c>
      <c r="CD45" s="461">
        <v>15</v>
      </c>
      <c r="CE45" s="461">
        <v>20</v>
      </c>
      <c r="CF45" s="461">
        <v>7</v>
      </c>
      <c r="CG45" s="461">
        <v>4</v>
      </c>
      <c r="CH45" s="461">
        <v>7</v>
      </c>
      <c r="CI45" s="461">
        <v>11</v>
      </c>
      <c r="CJ45" s="461">
        <v>43</v>
      </c>
      <c r="CK45" s="461">
        <v>12</v>
      </c>
      <c r="CL45" s="461">
        <v>58</v>
      </c>
      <c r="CM45" s="461">
        <v>24</v>
      </c>
      <c r="CN45" s="456" t="s">
        <v>517</v>
      </c>
      <c r="CO45" s="468">
        <f t="shared" si="14"/>
        <v>496</v>
      </c>
      <c r="CP45" s="461">
        <v>30</v>
      </c>
      <c r="CQ45" s="461">
        <v>19</v>
      </c>
      <c r="CR45" s="461">
        <v>58</v>
      </c>
      <c r="CS45" s="461">
        <v>30</v>
      </c>
      <c r="CT45" s="476">
        <f t="shared" si="25"/>
        <v>137</v>
      </c>
      <c r="CU45" s="469"/>
      <c r="CV45" s="469"/>
      <c r="CW45" s="469"/>
      <c r="CX45" s="469"/>
      <c r="CY45" s="461"/>
      <c r="CZ45" s="469"/>
      <c r="DA45" s="456" t="s">
        <v>517</v>
      </c>
      <c r="DB45" s="461">
        <v>20</v>
      </c>
      <c r="DC45" s="461">
        <v>33</v>
      </c>
      <c r="DD45" s="461">
        <v>11</v>
      </c>
      <c r="DE45" s="461">
        <v>27</v>
      </c>
      <c r="DF45" s="461">
        <v>15</v>
      </c>
      <c r="DG45" s="461">
        <v>24</v>
      </c>
      <c r="DH45" s="461">
        <v>88</v>
      </c>
      <c r="DI45" s="461">
        <v>89</v>
      </c>
      <c r="DJ45" s="461">
        <v>0</v>
      </c>
      <c r="DK45" s="461">
        <v>1</v>
      </c>
      <c r="DL45" s="461">
        <v>0</v>
      </c>
      <c r="DM45" s="461">
        <v>0</v>
      </c>
      <c r="DN45" s="456" t="s">
        <v>517</v>
      </c>
      <c r="DO45" s="471">
        <f t="shared" si="15"/>
        <v>850</v>
      </c>
      <c r="DP45" s="497">
        <f t="shared" si="16"/>
        <v>431</v>
      </c>
      <c r="DQ45" s="471">
        <f t="shared" si="17"/>
        <v>250</v>
      </c>
      <c r="DR45" s="471">
        <f t="shared" si="18"/>
        <v>512</v>
      </c>
      <c r="DS45" s="471">
        <f t="shared" si="19"/>
        <v>496</v>
      </c>
      <c r="DT45" s="471">
        <f t="shared" si="20"/>
        <v>137</v>
      </c>
      <c r="DU45" s="497">
        <f t="shared" si="21"/>
        <v>231</v>
      </c>
      <c r="DV45" s="497">
        <f t="shared" si="22"/>
        <v>308</v>
      </c>
      <c r="DW45" s="497">
        <f t="shared" si="23"/>
        <v>412</v>
      </c>
      <c r="DX45" s="647">
        <f t="shared" si="26"/>
        <v>3627</v>
      </c>
      <c r="DY45" s="648"/>
    </row>
    <row r="46" spans="1:129" s="471" customFormat="1" ht="18.75" customHeight="1">
      <c r="A46" s="456" t="s">
        <v>828</v>
      </c>
      <c r="B46" s="494">
        <v>14</v>
      </c>
      <c r="C46" s="495">
        <v>29</v>
      </c>
      <c r="D46" s="461">
        <v>19</v>
      </c>
      <c r="E46" s="496">
        <v>4</v>
      </c>
      <c r="F46" s="461">
        <v>11</v>
      </c>
      <c r="G46" s="496">
        <v>33</v>
      </c>
      <c r="H46" s="461">
        <v>101</v>
      </c>
      <c r="I46" s="461">
        <v>19</v>
      </c>
      <c r="J46" s="461">
        <v>38</v>
      </c>
      <c r="K46" s="461">
        <v>8</v>
      </c>
      <c r="L46" s="461">
        <v>8</v>
      </c>
      <c r="M46" s="461">
        <v>71</v>
      </c>
      <c r="N46" s="456" t="s">
        <v>828</v>
      </c>
      <c r="O46" s="461">
        <v>2</v>
      </c>
      <c r="P46" s="461">
        <v>0</v>
      </c>
      <c r="Q46" s="461">
        <v>0</v>
      </c>
      <c r="R46" s="461">
        <v>0</v>
      </c>
      <c r="S46" s="461">
        <v>3</v>
      </c>
      <c r="T46" s="461">
        <v>6</v>
      </c>
      <c r="U46" s="461">
        <v>1</v>
      </c>
      <c r="V46" s="461">
        <v>0</v>
      </c>
      <c r="W46" s="461">
        <v>2</v>
      </c>
      <c r="X46" s="461">
        <v>1</v>
      </c>
      <c r="Y46" s="461">
        <v>0</v>
      </c>
      <c r="Z46" s="461">
        <v>5</v>
      </c>
      <c r="AA46" s="456" t="s">
        <v>828</v>
      </c>
      <c r="AB46" s="461">
        <v>21</v>
      </c>
      <c r="AC46" s="461">
        <v>1</v>
      </c>
      <c r="AD46" s="461">
        <v>15</v>
      </c>
      <c r="AE46" s="461">
        <v>79</v>
      </c>
      <c r="AF46" s="461">
        <v>5</v>
      </c>
      <c r="AG46" s="461">
        <v>29</v>
      </c>
      <c r="AH46" s="461">
        <v>14</v>
      </c>
      <c r="AI46" s="461">
        <v>1</v>
      </c>
      <c r="AJ46" s="461">
        <v>4</v>
      </c>
      <c r="AK46" s="461">
        <v>6</v>
      </c>
      <c r="AL46" s="461">
        <v>6</v>
      </c>
      <c r="AM46" s="461">
        <v>5</v>
      </c>
      <c r="AN46" s="456" t="s">
        <v>828</v>
      </c>
      <c r="AO46" s="461">
        <v>3</v>
      </c>
      <c r="AP46" s="461">
        <v>4</v>
      </c>
      <c r="AQ46" s="461">
        <v>4</v>
      </c>
      <c r="AR46" s="461">
        <v>2</v>
      </c>
      <c r="AS46" s="461">
        <v>4</v>
      </c>
      <c r="AT46" s="461">
        <v>5</v>
      </c>
      <c r="AU46" s="461">
        <v>2</v>
      </c>
      <c r="AV46" s="461">
        <v>2</v>
      </c>
      <c r="AW46" s="461">
        <v>6</v>
      </c>
      <c r="AX46" s="461">
        <v>2</v>
      </c>
      <c r="AY46" s="461">
        <v>0</v>
      </c>
      <c r="AZ46" s="461">
        <v>3</v>
      </c>
      <c r="BA46" s="456" t="s">
        <v>828</v>
      </c>
      <c r="BB46" s="461">
        <v>14</v>
      </c>
      <c r="BC46" s="461">
        <v>17</v>
      </c>
      <c r="BD46" s="461">
        <v>19</v>
      </c>
      <c r="BE46" s="461">
        <v>30</v>
      </c>
      <c r="BF46" s="461">
        <v>26</v>
      </c>
      <c r="BG46" s="461">
        <v>40</v>
      </c>
      <c r="BH46" s="461">
        <v>39</v>
      </c>
      <c r="BI46" s="461">
        <v>20</v>
      </c>
      <c r="BJ46" s="461">
        <v>0</v>
      </c>
      <c r="BK46" s="476">
        <f t="shared" si="24"/>
        <v>205</v>
      </c>
      <c r="BL46" s="469"/>
      <c r="BM46" s="491"/>
      <c r="BN46" s="456" t="s">
        <v>828</v>
      </c>
      <c r="BO46" s="461">
        <v>7</v>
      </c>
      <c r="BP46" s="461">
        <v>3</v>
      </c>
      <c r="BQ46" s="461">
        <v>10</v>
      </c>
      <c r="BR46" s="461">
        <v>7</v>
      </c>
      <c r="BS46" s="461">
        <v>1</v>
      </c>
      <c r="BT46" s="461">
        <v>5</v>
      </c>
      <c r="BU46" s="461">
        <v>7</v>
      </c>
      <c r="BV46" s="461">
        <v>0</v>
      </c>
      <c r="BW46" s="461">
        <v>7</v>
      </c>
      <c r="BX46" s="461">
        <v>2</v>
      </c>
      <c r="BY46" s="461">
        <v>0</v>
      </c>
      <c r="BZ46" s="461">
        <v>4</v>
      </c>
      <c r="CA46" s="456" t="s">
        <v>828</v>
      </c>
      <c r="CB46" s="461">
        <v>12</v>
      </c>
      <c r="CC46" s="461">
        <v>15</v>
      </c>
      <c r="CD46" s="461">
        <v>9</v>
      </c>
      <c r="CE46" s="461">
        <v>8</v>
      </c>
      <c r="CF46" s="461">
        <v>4</v>
      </c>
      <c r="CG46" s="461">
        <v>2</v>
      </c>
      <c r="CH46" s="461">
        <v>6</v>
      </c>
      <c r="CI46" s="461">
        <v>6</v>
      </c>
      <c r="CJ46" s="461">
        <v>20</v>
      </c>
      <c r="CK46" s="461">
        <v>6</v>
      </c>
      <c r="CL46" s="461">
        <v>32</v>
      </c>
      <c r="CM46" s="461">
        <v>10</v>
      </c>
      <c r="CN46" s="456" t="s">
        <v>828</v>
      </c>
      <c r="CO46" s="468">
        <f t="shared" si="14"/>
        <v>290</v>
      </c>
      <c r="CP46" s="461">
        <v>17</v>
      </c>
      <c r="CQ46" s="461">
        <v>17</v>
      </c>
      <c r="CR46" s="461">
        <v>35</v>
      </c>
      <c r="CS46" s="461">
        <v>25</v>
      </c>
      <c r="CT46" s="476">
        <f t="shared" si="25"/>
        <v>94</v>
      </c>
      <c r="CU46" s="469"/>
      <c r="CV46" s="469"/>
      <c r="CW46" s="469"/>
      <c r="CX46" s="469"/>
      <c r="CY46" s="461"/>
      <c r="CZ46" s="469"/>
      <c r="DA46" s="456" t="s">
        <v>828</v>
      </c>
      <c r="DB46" s="461">
        <v>13</v>
      </c>
      <c r="DC46" s="461">
        <v>24</v>
      </c>
      <c r="DD46" s="461">
        <v>4</v>
      </c>
      <c r="DE46" s="461">
        <v>11</v>
      </c>
      <c r="DF46" s="461">
        <v>8</v>
      </c>
      <c r="DG46" s="461">
        <v>10</v>
      </c>
      <c r="DH46" s="461">
        <v>50</v>
      </c>
      <c r="DI46" s="461">
        <v>73</v>
      </c>
      <c r="DJ46" s="461">
        <v>0</v>
      </c>
      <c r="DK46" s="461">
        <v>0</v>
      </c>
      <c r="DL46" s="461">
        <v>1</v>
      </c>
      <c r="DM46" s="461">
        <v>0</v>
      </c>
      <c r="DN46" s="456" t="s">
        <v>828</v>
      </c>
      <c r="DO46" s="471">
        <v>758</v>
      </c>
      <c r="DP46" s="497">
        <v>267</v>
      </c>
      <c r="DQ46" s="471">
        <v>205</v>
      </c>
      <c r="DR46" s="471">
        <v>321</v>
      </c>
      <c r="DS46" s="471">
        <v>290</v>
      </c>
      <c r="DT46" s="471">
        <v>94</v>
      </c>
      <c r="DU46" s="497">
        <v>162</v>
      </c>
      <c r="DV46" s="497">
        <v>194</v>
      </c>
      <c r="DW46" s="497">
        <v>293</v>
      </c>
      <c r="DX46" s="647">
        <f>SUM(DO46:DW46)</f>
        <v>2584</v>
      </c>
      <c r="DY46" s="648"/>
    </row>
    <row r="47" spans="1:129" s="471" customFormat="1" ht="18.75" customHeight="1" thickBot="1">
      <c r="A47" s="479" t="s">
        <v>526</v>
      </c>
      <c r="B47" s="498">
        <f aca="true" t="shared" si="27" ref="B47:M47">SUM(B28:B46)</f>
        <v>532</v>
      </c>
      <c r="C47" s="499">
        <f t="shared" si="27"/>
        <v>1658</v>
      </c>
      <c r="D47" s="499">
        <f t="shared" si="27"/>
        <v>1174</v>
      </c>
      <c r="E47" s="499">
        <f t="shared" si="27"/>
        <v>1987</v>
      </c>
      <c r="F47" s="499">
        <f t="shared" si="27"/>
        <v>2315</v>
      </c>
      <c r="G47" s="499">
        <f t="shared" si="27"/>
        <v>1962</v>
      </c>
      <c r="H47" s="499">
        <f t="shared" si="27"/>
        <v>14714</v>
      </c>
      <c r="I47" s="499">
        <f t="shared" si="27"/>
        <v>2676</v>
      </c>
      <c r="J47" s="499">
        <f t="shared" si="27"/>
        <v>5604</v>
      </c>
      <c r="K47" s="499">
        <f t="shared" si="27"/>
        <v>1053</v>
      </c>
      <c r="L47" s="499">
        <f t="shared" si="27"/>
        <v>279</v>
      </c>
      <c r="M47" s="499">
        <f t="shared" si="27"/>
        <v>6702</v>
      </c>
      <c r="N47" s="479" t="s">
        <v>526</v>
      </c>
      <c r="O47" s="480">
        <f aca="true" t="shared" si="28" ref="O47:Z47">SUM(O28:O46)</f>
        <v>1726</v>
      </c>
      <c r="P47" s="481">
        <f t="shared" si="28"/>
        <v>1178</v>
      </c>
      <c r="Q47" s="481">
        <f t="shared" si="28"/>
        <v>1068</v>
      </c>
      <c r="R47" s="481">
        <f t="shared" si="28"/>
        <v>0</v>
      </c>
      <c r="S47" s="481">
        <f t="shared" si="28"/>
        <v>421</v>
      </c>
      <c r="T47" s="481">
        <f t="shared" si="28"/>
        <v>510</v>
      </c>
      <c r="U47" s="481">
        <f t="shared" si="28"/>
        <v>112</v>
      </c>
      <c r="V47" s="481">
        <f t="shared" si="28"/>
        <v>437</v>
      </c>
      <c r="W47" s="481">
        <f t="shared" si="28"/>
        <v>1055</v>
      </c>
      <c r="X47" s="481">
        <f t="shared" si="28"/>
        <v>710</v>
      </c>
      <c r="Y47" s="481">
        <f t="shared" si="28"/>
        <v>0</v>
      </c>
      <c r="Z47" s="481">
        <f t="shared" si="28"/>
        <v>1065</v>
      </c>
      <c r="AA47" s="479" t="s">
        <v>526</v>
      </c>
      <c r="AB47" s="480">
        <f aca="true" t="shared" si="29" ref="AB47:AM47">SUM(AB28:AB46)</f>
        <v>2503</v>
      </c>
      <c r="AC47" s="481">
        <f t="shared" si="29"/>
        <v>383</v>
      </c>
      <c r="AD47" s="481">
        <f t="shared" si="29"/>
        <v>2331</v>
      </c>
      <c r="AE47" s="481">
        <f t="shared" si="29"/>
        <v>3903</v>
      </c>
      <c r="AF47" s="481">
        <f t="shared" si="29"/>
        <v>495</v>
      </c>
      <c r="AG47" s="481">
        <f t="shared" si="29"/>
        <v>995</v>
      </c>
      <c r="AH47" s="481">
        <f t="shared" si="29"/>
        <v>1717</v>
      </c>
      <c r="AI47" s="481">
        <f t="shared" si="29"/>
        <v>448</v>
      </c>
      <c r="AJ47" s="481">
        <f t="shared" si="29"/>
        <v>623</v>
      </c>
      <c r="AK47" s="481">
        <f t="shared" si="29"/>
        <v>367</v>
      </c>
      <c r="AL47" s="481">
        <f t="shared" si="29"/>
        <v>1013</v>
      </c>
      <c r="AM47" s="481">
        <f t="shared" si="29"/>
        <v>395</v>
      </c>
      <c r="AN47" s="479" t="s">
        <v>526</v>
      </c>
      <c r="AO47" s="483">
        <f aca="true" t="shared" si="30" ref="AO47:AZ47">SUM(AO28:AO46)</f>
        <v>360</v>
      </c>
      <c r="AP47" s="484">
        <f t="shared" si="30"/>
        <v>471</v>
      </c>
      <c r="AQ47" s="484">
        <f t="shared" si="30"/>
        <v>530</v>
      </c>
      <c r="AR47" s="484">
        <f t="shared" si="30"/>
        <v>659</v>
      </c>
      <c r="AS47" s="484">
        <f t="shared" si="30"/>
        <v>715</v>
      </c>
      <c r="AT47" s="484">
        <f t="shared" si="30"/>
        <v>596</v>
      </c>
      <c r="AU47" s="484">
        <f t="shared" si="30"/>
        <v>209</v>
      </c>
      <c r="AV47" s="484">
        <f t="shared" si="30"/>
        <v>257</v>
      </c>
      <c r="AW47" s="484">
        <f t="shared" si="30"/>
        <v>810</v>
      </c>
      <c r="AX47" s="484">
        <f t="shared" si="30"/>
        <v>387</v>
      </c>
      <c r="AY47" s="484">
        <f t="shared" si="30"/>
        <v>215</v>
      </c>
      <c r="AZ47" s="484">
        <f t="shared" si="30"/>
        <v>442</v>
      </c>
      <c r="BA47" s="479" t="s">
        <v>526</v>
      </c>
      <c r="BB47" s="480">
        <f aca="true" t="shared" si="31" ref="BB47:BJ47">SUM(BB28:BB46)</f>
        <v>350</v>
      </c>
      <c r="BC47" s="481">
        <f t="shared" si="31"/>
        <v>528</v>
      </c>
      <c r="BD47" s="481">
        <f t="shared" si="31"/>
        <v>725</v>
      </c>
      <c r="BE47" s="481">
        <f t="shared" si="31"/>
        <v>857</v>
      </c>
      <c r="BF47" s="481">
        <f t="shared" si="31"/>
        <v>803</v>
      </c>
      <c r="BG47" s="481">
        <f t="shared" si="31"/>
        <v>1345</v>
      </c>
      <c r="BH47" s="481">
        <f t="shared" si="31"/>
        <v>1261</v>
      </c>
      <c r="BI47" s="481">
        <f t="shared" si="31"/>
        <v>1205</v>
      </c>
      <c r="BJ47" s="481">
        <f t="shared" si="31"/>
        <v>45</v>
      </c>
      <c r="BK47" s="454">
        <f>SUM(BB47:BJ47)</f>
        <v>7119</v>
      </c>
      <c r="BL47" s="469"/>
      <c r="BM47" s="491"/>
      <c r="BN47" s="479" t="s">
        <v>526</v>
      </c>
      <c r="BO47" s="485">
        <f aca="true" t="shared" si="32" ref="BO47:BZ47">SUM(BO28:BO46)</f>
        <v>460</v>
      </c>
      <c r="BP47" s="486">
        <f t="shared" si="32"/>
        <v>244</v>
      </c>
      <c r="BQ47" s="486">
        <f t="shared" si="32"/>
        <v>1594</v>
      </c>
      <c r="BR47" s="486">
        <f t="shared" si="32"/>
        <v>515</v>
      </c>
      <c r="BS47" s="486">
        <f t="shared" si="32"/>
        <v>376</v>
      </c>
      <c r="BT47" s="486">
        <f t="shared" si="32"/>
        <v>782</v>
      </c>
      <c r="BU47" s="486">
        <f t="shared" si="32"/>
        <v>1377</v>
      </c>
      <c r="BV47" s="486">
        <f t="shared" si="32"/>
        <v>674</v>
      </c>
      <c r="BW47" s="486">
        <f t="shared" si="32"/>
        <v>529</v>
      </c>
      <c r="BX47" s="486">
        <f t="shared" si="32"/>
        <v>739</v>
      </c>
      <c r="BY47" s="486">
        <f t="shared" si="32"/>
        <v>945</v>
      </c>
      <c r="BZ47" s="486">
        <f t="shared" si="32"/>
        <v>1056</v>
      </c>
      <c r="CA47" s="479" t="s">
        <v>526</v>
      </c>
      <c r="CB47" s="485">
        <f aca="true" t="shared" si="33" ref="CB47:CM47">SUM(CB28:CB46)</f>
        <v>742</v>
      </c>
      <c r="CC47" s="486">
        <f t="shared" si="33"/>
        <v>1182</v>
      </c>
      <c r="CD47" s="486">
        <f t="shared" si="33"/>
        <v>530</v>
      </c>
      <c r="CE47" s="486">
        <f t="shared" si="33"/>
        <v>657</v>
      </c>
      <c r="CF47" s="486">
        <f t="shared" si="33"/>
        <v>179</v>
      </c>
      <c r="CG47" s="486">
        <f t="shared" si="33"/>
        <v>166</v>
      </c>
      <c r="CH47" s="486">
        <f t="shared" si="33"/>
        <v>367</v>
      </c>
      <c r="CI47" s="486">
        <f t="shared" si="33"/>
        <v>274</v>
      </c>
      <c r="CJ47" s="486">
        <f t="shared" si="33"/>
        <v>1008</v>
      </c>
      <c r="CK47" s="486">
        <f t="shared" si="33"/>
        <v>418</v>
      </c>
      <c r="CL47" s="486">
        <f t="shared" si="33"/>
        <v>1184</v>
      </c>
      <c r="CM47" s="486">
        <f t="shared" si="33"/>
        <v>1034</v>
      </c>
      <c r="CN47" s="479" t="s">
        <v>526</v>
      </c>
      <c r="CO47" s="455">
        <f t="shared" si="14"/>
        <v>23192</v>
      </c>
      <c r="CP47" s="486">
        <f>SUM(CP28:CP46)</f>
        <v>536</v>
      </c>
      <c r="CQ47" s="486">
        <f>SUM(CQ28:CQ46)</f>
        <v>379</v>
      </c>
      <c r="CR47" s="486">
        <f>SUM(CR28:CR46)</f>
        <v>1147</v>
      </c>
      <c r="CS47" s="486">
        <f>SUM(CS28:CS46)</f>
        <v>556</v>
      </c>
      <c r="CT47" s="500">
        <f>SUM(CP47:CS47)</f>
        <v>2618</v>
      </c>
      <c r="CU47" s="469"/>
      <c r="CV47" s="469"/>
      <c r="CW47" s="469"/>
      <c r="CX47" s="469"/>
      <c r="CY47" s="466"/>
      <c r="CZ47" s="469"/>
      <c r="DA47" s="479" t="s">
        <v>526</v>
      </c>
      <c r="DB47" s="486">
        <f aca="true" t="shared" si="34" ref="DB47:DM47">SUM(DB28:DB46)</f>
        <v>261</v>
      </c>
      <c r="DC47" s="486">
        <f t="shared" si="34"/>
        <v>585</v>
      </c>
      <c r="DD47" s="486">
        <f t="shared" si="34"/>
        <v>178</v>
      </c>
      <c r="DE47" s="486">
        <f t="shared" si="34"/>
        <v>420</v>
      </c>
      <c r="DF47" s="486">
        <f t="shared" si="34"/>
        <v>303</v>
      </c>
      <c r="DG47" s="486">
        <f t="shared" si="34"/>
        <v>385</v>
      </c>
      <c r="DH47" s="486">
        <f t="shared" si="34"/>
        <v>1575</v>
      </c>
      <c r="DI47" s="486">
        <f t="shared" si="34"/>
        <v>1681</v>
      </c>
      <c r="DJ47" s="486">
        <f t="shared" si="34"/>
        <v>40</v>
      </c>
      <c r="DK47" s="486">
        <f t="shared" si="34"/>
        <v>384</v>
      </c>
      <c r="DL47" s="486">
        <f t="shared" si="34"/>
        <v>300</v>
      </c>
      <c r="DM47" s="486">
        <f t="shared" si="34"/>
        <v>127</v>
      </c>
      <c r="DN47" s="479" t="s">
        <v>526</v>
      </c>
      <c r="DO47" s="501">
        <f>AJ24</f>
        <v>71047</v>
      </c>
      <c r="DP47" s="502">
        <f aca="true" t="shared" si="35" ref="DP47:DW47">SUM(DP28:DP46)</f>
        <v>28020</v>
      </c>
      <c r="DQ47" s="502">
        <f t="shared" si="35"/>
        <v>7119</v>
      </c>
      <c r="DR47" s="502">
        <f t="shared" si="35"/>
        <v>30806</v>
      </c>
      <c r="DS47" s="502">
        <f t="shared" si="35"/>
        <v>23192</v>
      </c>
      <c r="DT47" s="502">
        <f t="shared" si="35"/>
        <v>2618</v>
      </c>
      <c r="DU47" s="502">
        <f t="shared" si="35"/>
        <v>3652</v>
      </c>
      <c r="DV47" s="502">
        <f t="shared" si="35"/>
        <v>6299</v>
      </c>
      <c r="DW47" s="502">
        <f t="shared" si="35"/>
        <v>10559</v>
      </c>
      <c r="DX47" s="649">
        <f t="shared" si="26"/>
        <v>183312</v>
      </c>
      <c r="DY47" s="650"/>
    </row>
    <row r="48" spans="9:129" s="393" customFormat="1" ht="18.75" customHeight="1">
      <c r="I48" s="646" t="s">
        <v>827</v>
      </c>
      <c r="J48" s="646"/>
      <c r="K48" s="646"/>
      <c r="L48" s="646"/>
      <c r="M48" s="646"/>
      <c r="O48" s="395"/>
      <c r="V48" s="646" t="s">
        <v>827</v>
      </c>
      <c r="W48" s="646"/>
      <c r="X48" s="646"/>
      <c r="Y48" s="646"/>
      <c r="Z48" s="646"/>
      <c r="AI48" s="646" t="s">
        <v>827</v>
      </c>
      <c r="AJ48" s="646"/>
      <c r="AK48" s="646"/>
      <c r="AL48" s="646"/>
      <c r="AM48" s="646"/>
      <c r="AV48" s="646" t="s">
        <v>827</v>
      </c>
      <c r="AW48" s="646"/>
      <c r="AX48" s="646"/>
      <c r="AY48" s="646"/>
      <c r="AZ48" s="646"/>
      <c r="BA48" s="403"/>
      <c r="BB48" s="372"/>
      <c r="BC48" s="372"/>
      <c r="BD48" s="372"/>
      <c r="BE48" s="372"/>
      <c r="BF48" s="372"/>
      <c r="BG48" s="646" t="s">
        <v>827</v>
      </c>
      <c r="BH48" s="646"/>
      <c r="BI48" s="646"/>
      <c r="BJ48" s="646"/>
      <c r="BK48" s="646"/>
      <c r="BL48" s="372"/>
      <c r="BM48" s="403"/>
      <c r="BN48" s="404"/>
      <c r="BO48" s="372"/>
      <c r="BP48" s="372"/>
      <c r="BQ48" s="372"/>
      <c r="BR48" s="372"/>
      <c r="BS48" s="372"/>
      <c r="BT48" s="372"/>
      <c r="BU48" s="372"/>
      <c r="BV48" s="646" t="s">
        <v>827</v>
      </c>
      <c r="BW48" s="646"/>
      <c r="BX48" s="646"/>
      <c r="BY48" s="646"/>
      <c r="BZ48" s="646"/>
      <c r="CA48" s="403"/>
      <c r="CB48" s="372"/>
      <c r="CC48" s="372"/>
      <c r="CD48" s="372"/>
      <c r="CE48" s="372"/>
      <c r="CF48" s="372"/>
      <c r="CG48" s="372"/>
      <c r="CH48" s="372"/>
      <c r="CI48" s="646" t="s">
        <v>827</v>
      </c>
      <c r="CJ48" s="646"/>
      <c r="CK48" s="646"/>
      <c r="CL48" s="646"/>
      <c r="CM48" s="646"/>
      <c r="CN48" s="398"/>
      <c r="CO48" s="58"/>
      <c r="CP48" s="646" t="s">
        <v>827</v>
      </c>
      <c r="CQ48" s="646"/>
      <c r="CR48" s="646"/>
      <c r="CS48" s="646"/>
      <c r="CT48" s="646"/>
      <c r="CU48" s="58"/>
      <c r="CV48" s="58"/>
      <c r="CW48" s="58"/>
      <c r="CX48" s="58"/>
      <c r="CY48" s="372"/>
      <c r="CZ48" s="58"/>
      <c r="DA48" s="396"/>
      <c r="DB48" s="396"/>
      <c r="DC48" s="396"/>
      <c r="DD48" s="396"/>
      <c r="DE48" s="396"/>
      <c r="DF48" s="396"/>
      <c r="DG48" s="396"/>
      <c r="DH48" s="396"/>
      <c r="DI48" s="646" t="s">
        <v>827</v>
      </c>
      <c r="DJ48" s="646"/>
      <c r="DK48" s="646"/>
      <c r="DL48" s="646"/>
      <c r="DM48" s="646"/>
      <c r="DU48" s="646" t="s">
        <v>827</v>
      </c>
      <c r="DV48" s="646"/>
      <c r="DW48" s="646"/>
      <c r="DX48" s="646"/>
      <c r="DY48" s="646"/>
    </row>
  </sheetData>
  <sheetProtection/>
  <mergeCells count="201">
    <mergeCell ref="A1:M1"/>
    <mergeCell ref="N1:Z1"/>
    <mergeCell ref="AA1:AM1"/>
    <mergeCell ref="AN1:AZ1"/>
    <mergeCell ref="BA1:BM1"/>
    <mergeCell ref="BN1:BZ1"/>
    <mergeCell ref="L2:M2"/>
    <mergeCell ref="Y2:Z2"/>
    <mergeCell ref="AI2:AJ2"/>
    <mergeCell ref="AY2:AZ2"/>
    <mergeCell ref="BD2:BE2"/>
    <mergeCell ref="BS2:BX2"/>
    <mergeCell ref="BY2:BZ2"/>
    <mergeCell ref="CL2:CM2"/>
    <mergeCell ref="CY2:CZ2"/>
    <mergeCell ref="DI2:DJ2"/>
    <mergeCell ref="DV2:DW2"/>
    <mergeCell ref="CA1:CM1"/>
    <mergeCell ref="CN1:CZ1"/>
    <mergeCell ref="DA1:DM1"/>
    <mergeCell ref="DN1:DZ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P4"/>
    <mergeCell ref="Q3:S3"/>
    <mergeCell ref="T3:T4"/>
    <mergeCell ref="U3:Z3"/>
    <mergeCell ref="AB3:AG3"/>
    <mergeCell ref="AH3:AI3"/>
    <mergeCell ref="AJ3:AJ4"/>
    <mergeCell ref="AO3:AQ3"/>
    <mergeCell ref="AR3:AX3"/>
    <mergeCell ref="AY3:AZ3"/>
    <mergeCell ref="BB3:BC3"/>
    <mergeCell ref="BD3:BD4"/>
    <mergeCell ref="BE3:BE4"/>
    <mergeCell ref="BO3:BO4"/>
    <mergeCell ref="BP3:BP4"/>
    <mergeCell ref="BQ3:BQ4"/>
    <mergeCell ref="BR3:BR4"/>
    <mergeCell ref="BS3:BS4"/>
    <mergeCell ref="BT3:BT4"/>
    <mergeCell ref="BU3:BU4"/>
    <mergeCell ref="BV3:BV4"/>
    <mergeCell ref="BW3:BW4"/>
    <mergeCell ref="BX3:BX4"/>
    <mergeCell ref="BY3:BY4"/>
    <mergeCell ref="BZ3:BZ4"/>
    <mergeCell ref="CB3:CB4"/>
    <mergeCell ref="CC3:CD3"/>
    <mergeCell ref="CE3:CE4"/>
    <mergeCell ref="CF3:CF4"/>
    <mergeCell ref="CG3:CH3"/>
    <mergeCell ref="CI3:CK3"/>
    <mergeCell ref="CM3:CM4"/>
    <mergeCell ref="CO3:CO4"/>
    <mergeCell ref="CP3:CP4"/>
    <mergeCell ref="CQ3:CQ4"/>
    <mergeCell ref="CR3:CR4"/>
    <mergeCell ref="CS3:CU3"/>
    <mergeCell ref="CV3:CW3"/>
    <mergeCell ref="CX3:CZ3"/>
    <mergeCell ref="DB3:DB4"/>
    <mergeCell ref="DC3:DC4"/>
    <mergeCell ref="DD3:DD4"/>
    <mergeCell ref="DE3:DE4"/>
    <mergeCell ref="DF3:DF4"/>
    <mergeCell ref="DG3:DG4"/>
    <mergeCell ref="DH3:DH4"/>
    <mergeCell ref="DI3:DI4"/>
    <mergeCell ref="DJ3:DJ4"/>
    <mergeCell ref="DK3:DK4"/>
    <mergeCell ref="DP3:DP4"/>
    <mergeCell ref="DQ3:DQ4"/>
    <mergeCell ref="DR3:DR4"/>
    <mergeCell ref="DS3:DS4"/>
    <mergeCell ref="DT3:DT4"/>
    <mergeCell ref="DU3:DU4"/>
    <mergeCell ref="DV3:DV4"/>
    <mergeCell ref="DW3:DW4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O26:P26"/>
    <mergeCell ref="Q26:R26"/>
    <mergeCell ref="S26:U26"/>
    <mergeCell ref="V26:X26"/>
    <mergeCell ref="Y26:Y27"/>
    <mergeCell ref="Z26:Z27"/>
    <mergeCell ref="AB26:AB27"/>
    <mergeCell ref="AC26:AC27"/>
    <mergeCell ref="AD26:AD27"/>
    <mergeCell ref="AE26:AE27"/>
    <mergeCell ref="AF26:AF27"/>
    <mergeCell ref="AG26:AG27"/>
    <mergeCell ref="AH26:AH27"/>
    <mergeCell ref="AI26:AM26"/>
    <mergeCell ref="AO26:AU26"/>
    <mergeCell ref="AV26:AZ26"/>
    <mergeCell ref="BB26:BB27"/>
    <mergeCell ref="BC26:BC27"/>
    <mergeCell ref="BD26:BD27"/>
    <mergeCell ref="BE26:BE27"/>
    <mergeCell ref="BF26:BF27"/>
    <mergeCell ref="BG26:BG27"/>
    <mergeCell ref="BH26:BH27"/>
    <mergeCell ref="BI26:BI27"/>
    <mergeCell ref="BJ26:BJ27"/>
    <mergeCell ref="BK26:BK27"/>
    <mergeCell ref="BO26:BO27"/>
    <mergeCell ref="BP26:BP27"/>
    <mergeCell ref="BQ26:BQ27"/>
    <mergeCell ref="BR26:BZ26"/>
    <mergeCell ref="CB26:CB27"/>
    <mergeCell ref="CC26:CC27"/>
    <mergeCell ref="CD26:CD27"/>
    <mergeCell ref="CE26:CE27"/>
    <mergeCell ref="CF26:CF27"/>
    <mergeCell ref="CG26:CG27"/>
    <mergeCell ref="CH26:CH27"/>
    <mergeCell ref="CI26:CI27"/>
    <mergeCell ref="CJ26:CJ27"/>
    <mergeCell ref="CK26:CK27"/>
    <mergeCell ref="CL26:CL27"/>
    <mergeCell ref="CM26:CM27"/>
    <mergeCell ref="CO26:CO27"/>
    <mergeCell ref="CP26:CP27"/>
    <mergeCell ref="CQ26:CQ27"/>
    <mergeCell ref="CR26:CR27"/>
    <mergeCell ref="CS26:CS27"/>
    <mergeCell ref="CT26:CT27"/>
    <mergeCell ref="CY26:CY27"/>
    <mergeCell ref="DB26:DB27"/>
    <mergeCell ref="DC26:DC27"/>
    <mergeCell ref="DD26:DD27"/>
    <mergeCell ref="DE26:DE27"/>
    <mergeCell ref="DF26:DF27"/>
    <mergeCell ref="DG26:DG27"/>
    <mergeCell ref="DH26:DH27"/>
    <mergeCell ref="DI26:DI27"/>
    <mergeCell ref="DJ26:DM26"/>
    <mergeCell ref="DO26:DO27"/>
    <mergeCell ref="DP26:DP27"/>
    <mergeCell ref="DQ26:DQ27"/>
    <mergeCell ref="DR26:DR27"/>
    <mergeCell ref="DS26:DS27"/>
    <mergeCell ref="DT26:DT27"/>
    <mergeCell ref="DU26:DU27"/>
    <mergeCell ref="DV26:DV27"/>
    <mergeCell ref="DW26:DW27"/>
    <mergeCell ref="DX26:DY27"/>
    <mergeCell ref="DX28:DY28"/>
    <mergeCell ref="DX29:DY29"/>
    <mergeCell ref="DX30:DY30"/>
    <mergeCell ref="DX31:DY31"/>
    <mergeCell ref="DX32:DY32"/>
    <mergeCell ref="DX33:DY33"/>
    <mergeCell ref="DX34:DY34"/>
    <mergeCell ref="DX35:DY35"/>
    <mergeCell ref="DX36:DY36"/>
    <mergeCell ref="DX37:DY37"/>
    <mergeCell ref="DX44:DY44"/>
    <mergeCell ref="DX45:DY45"/>
    <mergeCell ref="DX47:DY47"/>
    <mergeCell ref="DX46:DY46"/>
    <mergeCell ref="DX38:DY38"/>
    <mergeCell ref="DX39:DY39"/>
    <mergeCell ref="DX40:DY40"/>
    <mergeCell ref="DX41:DY41"/>
    <mergeCell ref="DX42:DY42"/>
    <mergeCell ref="DX43:DY43"/>
    <mergeCell ref="CI48:CM48"/>
    <mergeCell ref="CP48:CT48"/>
    <mergeCell ref="DI48:DM48"/>
    <mergeCell ref="DU48:DY48"/>
    <mergeCell ref="I48:M48"/>
    <mergeCell ref="V48:Z48"/>
    <mergeCell ref="AI48:AM48"/>
    <mergeCell ref="AV48:AZ48"/>
    <mergeCell ref="BG48:BK48"/>
    <mergeCell ref="BV48:BZ48"/>
  </mergeCells>
  <printOptions/>
  <pageMargins left="0.5905511811023623" right="0.5905511811023623" top="0.5905511811023623" bottom="0.5905511811023623" header="0.35433070866141736" footer="0.1968503937007874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SHISEI01</cp:lastModifiedBy>
  <cp:lastPrinted>2014-07-30T07:12:46Z</cp:lastPrinted>
  <dcterms:created xsi:type="dcterms:W3CDTF">1997-05-23T15:56:16Z</dcterms:created>
  <dcterms:modified xsi:type="dcterms:W3CDTF">2015-04-14T09:59:34Z</dcterms:modified>
  <cp:category/>
  <cp:version/>
  <cp:contentType/>
  <cp:contentStatus/>
</cp:coreProperties>
</file>