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90" yWindow="65516" windowWidth="14430" windowHeight="12770" firstSheet="1" activeTab="4"/>
  </bookViews>
  <sheets>
    <sheet name="第8章" sheetId="1" r:id="rId1"/>
    <sheet name="8-1決算,2水量" sheetId="2" r:id="rId2"/>
    <sheet name="8-3配水取水,4業務概況" sheetId="3" r:id="rId3"/>
    <sheet name="8-5施設" sheetId="4" r:id="rId4"/>
    <sheet name="8-6下水整備状況,7下水整備計画,8汚水処理 " sheetId="5" r:id="rId5"/>
  </sheets>
  <externalReferences>
    <externalReference r:id="rId8"/>
    <externalReference r:id="rId9"/>
  </externalReferences>
  <definedNames>
    <definedName name="_xlnm.Print_Area" localSheetId="1">'8-1決算,2水量'!$A$1:$G$36</definedName>
    <definedName name="_xlnm.Print_Area" localSheetId="3">'8-5施設'!$A$1:$O$85</definedName>
    <definedName name="_xlnm.Print_Area" localSheetId="4">'8-6下水整備状況,7下水整備計画,8汚水処理 '!$A$1:$J$36</definedName>
    <definedName name="_xlnm.Print_Area" localSheetId="0">'第8章'!$A$1:$J$30</definedName>
    <definedName name="マクロ指定範囲" localSheetId="0">'[1]1-2位置・面積(修正前)'!#REF!</definedName>
    <definedName name="マクロ指定範囲">'[1]1-2位置・面積(修正前)'!#REF!</definedName>
  </definedNames>
  <calcPr fullCalcOnLoad="1"/>
</workbook>
</file>

<file path=xl/sharedStrings.xml><?xml version="1.0" encoding="utf-8"?>
<sst xmlns="http://schemas.openxmlformats.org/spreadsheetml/2006/main" count="397" uniqueCount="272">
  <si>
    <t>業務用</t>
  </si>
  <si>
    <t>1．水道事業の決算状況の推移</t>
  </si>
  <si>
    <t>収益的収入</t>
  </si>
  <si>
    <t>営業収益</t>
  </si>
  <si>
    <t>営業外収益</t>
  </si>
  <si>
    <t>特別利益</t>
  </si>
  <si>
    <t>収益的支出</t>
  </si>
  <si>
    <t>営業費用</t>
  </si>
  <si>
    <t>営業外費用</t>
  </si>
  <si>
    <t>特別損失</t>
  </si>
  <si>
    <t>資本的収入</t>
  </si>
  <si>
    <t>企業債</t>
  </si>
  <si>
    <t>固定資産売却代金</t>
  </si>
  <si>
    <t>負担金</t>
  </si>
  <si>
    <t>補助金</t>
  </si>
  <si>
    <t>出資金</t>
  </si>
  <si>
    <t>資本的支出</t>
  </si>
  <si>
    <t>建設改良費</t>
  </si>
  <si>
    <t>企業債償還金</t>
  </si>
  <si>
    <t>家事用</t>
  </si>
  <si>
    <t>工場用</t>
  </si>
  <si>
    <t>臨時用</t>
  </si>
  <si>
    <t>水道局業務課</t>
  </si>
  <si>
    <t>単位：千円</t>
  </si>
  <si>
    <t>3. 配水量・取水量</t>
  </si>
  <si>
    <t>年間配水量</t>
  </si>
  <si>
    <t>配水量</t>
  </si>
  <si>
    <t>年間取水量</t>
  </si>
  <si>
    <t>一日平均
取水量</t>
  </si>
  <si>
    <t>一日最大</t>
  </si>
  <si>
    <t>一日最小</t>
  </si>
  <si>
    <t>一日平均</t>
  </si>
  <si>
    <t>東広島市
水道事業</t>
  </si>
  <si>
    <t>県用水</t>
  </si>
  <si>
    <t>吾妻子</t>
  </si>
  <si>
    <t>松子山</t>
  </si>
  <si>
    <t>全体</t>
  </si>
  <si>
    <t>河内</t>
  </si>
  <si>
    <t>県用水</t>
  </si>
  <si>
    <t>下竹仁</t>
  </si>
  <si>
    <t>水道局給水課</t>
  </si>
  <si>
    <t xml:space="preserve"> 　　</t>
  </si>
  <si>
    <t>4. 累年別業務概況</t>
  </si>
  <si>
    <t>行政区域内人口(Ａ)</t>
  </si>
  <si>
    <t>戸    数</t>
  </si>
  <si>
    <t>現在給水人口(Ｂ)</t>
  </si>
  <si>
    <t>給水戸数</t>
  </si>
  <si>
    <t>普及率(Ｂ／Ａ)</t>
  </si>
  <si>
    <t>年間配水量(Ｃ)</t>
  </si>
  <si>
    <t>年間有収水量(Ｄ)</t>
  </si>
  <si>
    <t>一日平均有収水量</t>
  </si>
  <si>
    <t>有収率(Ｄ／Ｃ)</t>
  </si>
  <si>
    <t>供給単価</t>
  </si>
  <si>
    <t>給水原価</t>
  </si>
  <si>
    <t>水道事業収益(Ｅ)</t>
  </si>
  <si>
    <t>(うち水道料)</t>
  </si>
  <si>
    <t>水道事業費用(Ｆ)</t>
  </si>
  <si>
    <t>水道局業務課</t>
  </si>
  <si>
    <t>5. 施設の概要</t>
  </si>
  <si>
    <t>【東広島市水道事業】</t>
  </si>
  <si>
    <t>水源名</t>
  </si>
  <si>
    <t>種別</t>
  </si>
  <si>
    <t>浄水場名</t>
  </si>
  <si>
    <t>緩速
ろ過
池数</t>
  </si>
  <si>
    <t>その他
浄水
設備数</t>
  </si>
  <si>
    <t>一日浄水　能力　　　　（㎥/日）</t>
  </si>
  <si>
    <t>一日配水　能力　　　　　（㎥/日）</t>
  </si>
  <si>
    <t>配水池数</t>
  </si>
  <si>
    <t>配水池　　容量　　（㎥/日）</t>
  </si>
  <si>
    <r>
      <t>備考（m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</si>
  <si>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松板川</t>
  </si>
  <si>
    <t>表流水</t>
  </si>
  <si>
    <t>吾妻子浄水場</t>
  </si>
  <si>
    <t>吾妻子配水池</t>
  </si>
  <si>
    <t>Ｖ＝</t>
  </si>
  <si>
    <t>黒瀬川</t>
  </si>
  <si>
    <t>松子山大池</t>
  </si>
  <si>
    <t>貯水池</t>
  </si>
  <si>
    <t>松子山浄水場</t>
  </si>
  <si>
    <t>松子山配水池</t>
  </si>
  <si>
    <t>大和井戸</t>
  </si>
  <si>
    <t>地下水</t>
  </si>
  <si>
    <t>三津浄水場</t>
  </si>
  <si>
    <t>三津配水池</t>
  </si>
  <si>
    <t>加計井戸</t>
  </si>
  <si>
    <t>立花配水池</t>
  </si>
  <si>
    <t>栗岡配水池</t>
  </si>
  <si>
    <t>八本松ｸﾞﾘｰﾝﾀｳﾝ配水池</t>
  </si>
  <si>
    <t>正力団地配水池</t>
  </si>
  <si>
    <t>木谷浄水場</t>
  </si>
  <si>
    <t>木谷配水池</t>
  </si>
  <si>
    <t>赤崎配水池</t>
  </si>
  <si>
    <t>伏流水</t>
  </si>
  <si>
    <t>小谷配水池</t>
  </si>
  <si>
    <t>ﾋﾟｭｱｸﾞﾘｰﾝ配水池</t>
  </si>
  <si>
    <t>広島水道用水</t>
  </si>
  <si>
    <t>浄水</t>
  </si>
  <si>
    <t>西条中央配水池</t>
  </si>
  <si>
    <t>西条中央第２配水池</t>
  </si>
  <si>
    <t>小多田受水槽</t>
  </si>
  <si>
    <t>小多田第２受水槽</t>
  </si>
  <si>
    <t>八本松配水池</t>
  </si>
  <si>
    <t>東広島ﾆｭｰﾀｳﾝ配水池</t>
  </si>
  <si>
    <t>高屋低区配水池</t>
  </si>
  <si>
    <t>重兼配水池</t>
  </si>
  <si>
    <t>風早配水池</t>
  </si>
  <si>
    <t>津江配水池</t>
  </si>
  <si>
    <t>志和配水池</t>
  </si>
  <si>
    <t>楢原配水池</t>
  </si>
  <si>
    <t>中核工業団地配水池</t>
  </si>
  <si>
    <t>吉川工業団地配水池</t>
  </si>
  <si>
    <t>大多田配水池</t>
  </si>
  <si>
    <t>工業団地配水池</t>
  </si>
  <si>
    <t>造賀配水池</t>
  </si>
  <si>
    <t>希望ヶ丘団地配水池</t>
  </si>
  <si>
    <t>高屋ﾊｲﾀｳﾝ配水池</t>
  </si>
  <si>
    <t>上条ﾊｲﾂ配水池</t>
  </si>
  <si>
    <t>志和流通団地配水池</t>
  </si>
  <si>
    <t>志和東流通ﾊﾟｰｸ配水池</t>
  </si>
  <si>
    <t>市飯田配水池</t>
  </si>
  <si>
    <t>大芝配水池</t>
  </si>
  <si>
    <t>大田配水池</t>
  </si>
  <si>
    <t>宗吉配水池</t>
  </si>
  <si>
    <t>南方調整池</t>
  </si>
  <si>
    <t>津江調整池</t>
  </si>
  <si>
    <t>白坂受水槽</t>
  </si>
  <si>
    <t>計</t>
  </si>
  <si>
    <t>沼田川</t>
  </si>
  <si>
    <t>河内浄水場</t>
  </si>
  <si>
    <t>河内配水池</t>
  </si>
  <si>
    <t>正尺配水池</t>
  </si>
  <si>
    <t>入野第1取水井</t>
  </si>
  <si>
    <t>失平浄水場</t>
  </si>
  <si>
    <t>失平配水池</t>
  </si>
  <si>
    <t>Ｖ＝</t>
  </si>
  <si>
    <t>入野第2取水井</t>
  </si>
  <si>
    <t>入野第3取水井</t>
  </si>
  <si>
    <t>入野第4取水井</t>
  </si>
  <si>
    <t>沼田川水道用水</t>
  </si>
  <si>
    <t>低所配水池</t>
  </si>
  <si>
    <t>沼田川</t>
  </si>
  <si>
    <t>下竹仁浄水場</t>
  </si>
  <si>
    <t>下竹仁配水池</t>
  </si>
  <si>
    <t>6．下水道整備状況</t>
  </si>
  <si>
    <t>単位：ｈａ、人、％</t>
  </si>
  <si>
    <t>（Ｂ）</t>
  </si>
  <si>
    <t>（Ｃ）</t>
  </si>
  <si>
    <t>（Ｄ）</t>
  </si>
  <si>
    <t>各年3月31日現在　下水道管理課</t>
  </si>
  <si>
    <t>7．公共下水道整備計画</t>
  </si>
  <si>
    <t>区　　　　　　　　　　　分</t>
  </si>
  <si>
    <t>計画面積</t>
  </si>
  <si>
    <t>（ha）</t>
  </si>
  <si>
    <t>整備済み面積</t>
  </si>
  <si>
    <t>供用開始済み面積</t>
  </si>
  <si>
    <t>面積整備率</t>
  </si>
  <si>
    <t>（％）</t>
  </si>
  <si>
    <t>行政人口</t>
  </si>
  <si>
    <t>（人）</t>
  </si>
  <si>
    <t>計画処理人口</t>
  </si>
  <si>
    <t>供用開始公示人口</t>
  </si>
  <si>
    <t>人口普及率</t>
  </si>
  <si>
    <t>終末処理場</t>
  </si>
  <si>
    <t>処理方式</t>
  </si>
  <si>
    <t>標準活性汚泥法、ＯＤ法、長時間エアレーション法</t>
  </si>
  <si>
    <t>計画処理能力（日最大）</t>
  </si>
  <si>
    <t>（㎥/日）</t>
  </si>
  <si>
    <t>計画処理池数</t>
  </si>
  <si>
    <t>（池）</t>
  </si>
  <si>
    <t>現在稼動池数</t>
  </si>
  <si>
    <t>8．汚水処理状況</t>
  </si>
  <si>
    <t>単位：㎥</t>
  </si>
  <si>
    <t>差引(Ｅ－Ｆ)</t>
  </si>
  <si>
    <t>投資</t>
  </si>
  <si>
    <r>
      <t>単位：m</t>
    </r>
    <r>
      <rPr>
        <vertAlign val="superscript"/>
        <sz val="9"/>
        <rFont val="ＭＳ Ｐゴシック"/>
        <family val="3"/>
      </rPr>
      <t>3</t>
    </r>
  </si>
  <si>
    <r>
      <t>単位：ｍ</t>
    </r>
    <r>
      <rPr>
        <vertAlign val="superscript"/>
        <sz val="9"/>
        <rFont val="ＭＳ Ｐゴシック"/>
        <family val="3"/>
      </rPr>
      <t>3</t>
    </r>
  </si>
  <si>
    <r>
      <t>単位：人、戸、円、％、ｍ</t>
    </r>
    <r>
      <rPr>
        <vertAlign val="superscript"/>
        <sz val="9"/>
        <rFont val="ＭＳ Ｐゴシック"/>
        <family val="3"/>
      </rPr>
      <t>3</t>
    </r>
  </si>
  <si>
    <t>市域面積</t>
  </si>
  <si>
    <t>（Ａ）</t>
  </si>
  <si>
    <t>整備計画認可面積</t>
  </si>
  <si>
    <t>整備済面積</t>
  </si>
  <si>
    <t>行政区域内人口</t>
  </si>
  <si>
    <t>(Ｂ)／(Ａ)</t>
  </si>
  <si>
    <t>面積整備率</t>
  </si>
  <si>
    <t>人口普及率</t>
  </si>
  <si>
    <t>(Ｄ)／(Ｃ)</t>
  </si>
  <si>
    <t>全　　　　体</t>
  </si>
  <si>
    <t>年 間 処 理 量</t>
  </si>
  <si>
    <t>処  理  能  力</t>
  </si>
  <si>
    <t>整備済区域内人口</t>
  </si>
  <si>
    <t>下水道施設課</t>
  </si>
  <si>
    <t>2．用途別有収水量の推移</t>
  </si>
  <si>
    <r>
      <t>計画一日　取水量（m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/日）</t>
    </r>
  </si>
  <si>
    <t>ﾃｸﾉﾀｳﾝ東広島配水池</t>
  </si>
  <si>
    <t>面 積</t>
  </si>
  <si>
    <t>人 口</t>
  </si>
  <si>
    <t>注1　収益的収入・支出は税抜き、資本的収入・支出は税込みです。</t>
  </si>
  <si>
    <t>2016(平28)</t>
  </si>
  <si>
    <t>2017(平29)</t>
  </si>
  <si>
    <t>2016(平28)</t>
  </si>
  <si>
    <t>2016(平28）</t>
  </si>
  <si>
    <t>補助金返還金</t>
  </si>
  <si>
    <t>原比川(予備)</t>
  </si>
  <si>
    <t>金口配水池(予備)</t>
  </si>
  <si>
    <t>【旧河内簡易水道事業】</t>
  </si>
  <si>
    <t>【旧入野簡易水道事業】</t>
  </si>
  <si>
    <t>【旧福富簡易水道事業】</t>
  </si>
  <si>
    <t>旧河内簡易
水道事業</t>
  </si>
  <si>
    <t>旧入野簡易
水道事業</t>
  </si>
  <si>
    <t>旧福富簡易
水道事業</t>
  </si>
  <si>
    <t>木谷井戸</t>
  </si>
  <si>
    <t>金口第1取水井(予備)</t>
  </si>
  <si>
    <t>金口第2取水井(予備)</t>
  </si>
  <si>
    <t>三津</t>
  </si>
  <si>
    <t>注1　終末処理場については、沼田川浄化センターを含みます。　</t>
  </si>
  <si>
    <t>　 2　行政人口及び供用開始告示人口には外国人を含みます。　　　　　　　</t>
  </si>
  <si>
    <t>金口浄水場
（予備）</t>
  </si>
  <si>
    <t>2018(平30)</t>
  </si>
  <si>
    <t>2017(平29)</t>
  </si>
  <si>
    <t>2017(平29）</t>
  </si>
  <si>
    <t>投資償還金</t>
  </si>
  <si>
    <t>国近調整池(予備)</t>
  </si>
  <si>
    <r>
      <t xml:space="preserve">2,000
</t>
    </r>
    <r>
      <rPr>
        <sz val="10"/>
        <rFont val="ＭＳ Ｐゴシック"/>
        <family val="3"/>
      </rPr>
      <t>(</t>
    </r>
    <r>
      <rPr>
        <sz val="10"/>
        <rFont val="Arial"/>
        <family val="2"/>
      </rPr>
      <t>800)</t>
    </r>
  </si>
  <si>
    <r>
      <t xml:space="preserve">2,000
</t>
    </r>
    <r>
      <rPr>
        <sz val="10"/>
        <rFont val="ＭＳ Ｐゴシック"/>
        <family val="3"/>
      </rPr>
      <t>(</t>
    </r>
    <r>
      <rPr>
        <sz val="10"/>
        <rFont val="Arial"/>
        <family val="2"/>
      </rPr>
      <t>800</t>
    </r>
    <r>
      <rPr>
        <sz val="10"/>
        <rFont val="ＭＳ Ｐゴシック"/>
        <family val="3"/>
      </rPr>
      <t>)</t>
    </r>
  </si>
  <si>
    <t>田房ダム(予備)</t>
  </si>
  <si>
    <t>入野川(予備)</t>
  </si>
  <si>
    <t>799
(224)</t>
  </si>
  <si>
    <t>第　８　章</t>
  </si>
  <si>
    <t>上 下 水 道</t>
  </si>
  <si>
    <t>上三永配水池１</t>
  </si>
  <si>
    <t>上三永配水池２</t>
  </si>
  <si>
    <t xml:space="preserve">年度 </t>
  </si>
  <si>
    <t xml:space="preserve"> 区分</t>
  </si>
  <si>
    <t xml:space="preserve"> 区分</t>
  </si>
  <si>
    <t xml:space="preserve">各種水量 </t>
  </si>
  <si>
    <t xml:space="preserve"> 区分</t>
  </si>
  <si>
    <t xml:space="preserve">年度 </t>
  </si>
  <si>
    <t xml:space="preserve"> 区分　　</t>
  </si>
  <si>
    <t>急速
ろ過機数</t>
  </si>
  <si>
    <t>八本松第２配水池</t>
  </si>
  <si>
    <t>(4池)</t>
  </si>
  <si>
    <t>(1基)</t>
  </si>
  <si>
    <t>(3池)</t>
  </si>
  <si>
    <t>24池
(11)</t>
  </si>
  <si>
    <t>4基
(1)</t>
  </si>
  <si>
    <t>合　　計</t>
  </si>
  <si>
    <t>(1池)</t>
  </si>
  <si>
    <t>2018(平30)</t>
  </si>
  <si>
    <t>2018(平30）</t>
  </si>
  <si>
    <t>2019(令元)</t>
  </si>
  <si>
    <t>2019(令元）</t>
  </si>
  <si>
    <t>田房</t>
  </si>
  <si>
    <t>木谷</t>
  </si>
  <si>
    <t>小谷</t>
  </si>
  <si>
    <t>失平</t>
  </si>
  <si>
    <t>金口</t>
  </si>
  <si>
    <t>田房浄水場
（予備）</t>
  </si>
  <si>
    <t>小谷浄水場
（予備）</t>
  </si>
  <si>
    <t>田房配水池（予備）</t>
  </si>
  <si>
    <t>2019(令元)</t>
  </si>
  <si>
    <t>　 2　平成29年度資本的収入は、翌年度へ繰越される支出の財源に充当する額141,442千円を含みます。</t>
  </si>
  <si>
    <t>2020(令2)</t>
  </si>
  <si>
    <t>2020(令2）</t>
  </si>
  <si>
    <t>2017(平29)</t>
  </si>
  <si>
    <t>2018(平30)</t>
  </si>
  <si>
    <t>2019(令元)</t>
  </si>
  <si>
    <t>2017(平29）</t>
  </si>
  <si>
    <t>注　令和2年4月～令和3年3月</t>
  </si>
  <si>
    <t>2021（令和3）年3月31日現在　下水道管理課</t>
  </si>
  <si>
    <t>上三永配水池３</t>
  </si>
  <si>
    <t>2021（令和3）年3月31日現在　水道局給水課</t>
  </si>
  <si>
    <t>認可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</si>
</sst>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[$-411]yyyy\(gge\)"/>
    <numFmt numFmtId="178" formatCode="[$-411]yyyy\(\ \ \ e\)"/>
    <numFmt numFmtId="179" formatCode="[$-411]yyyy\(\ \ e\)"/>
    <numFmt numFmtId="180" formatCode="[$-411]yyyy\(\ e\)"/>
    <numFmt numFmtId="181" formatCode="#,##0&quot; &quot;;\-#,##0&quot; &quot;"/>
    <numFmt numFmtId="182" formatCode="&quot;(&quot;#,##0&quot;)&quot;"/>
    <numFmt numFmtId="183" formatCode="mmm\-yyyy"/>
    <numFmt numFmtId="184" formatCode="&quot;※&quot;#,##0;;\-"/>
    <numFmt numFmtId="185" formatCode="#,##0_);[Red]\(#,##0\)"/>
    <numFmt numFmtId="186" formatCode="#,##0_ "/>
    <numFmt numFmtId="187" formatCode="#,##0;&quot;△ &quot;#,##0"/>
    <numFmt numFmtId="188" formatCode="#,##0.0"/>
    <numFmt numFmtId="189" formatCode="0&quot;基&quot;"/>
    <numFmt numFmtId="190" formatCode="0&quot;池&quot;"/>
    <numFmt numFmtId="191" formatCode="0&quot;池&quot;\(\1\)"/>
    <numFmt numFmtId="192" formatCode="0&quot;池&quot;\(\6\)"/>
    <numFmt numFmtId="193" formatCode="[$-411]yyyy&quot;(&quot;\ \ e&quot;)&quot;"/>
    <numFmt numFmtId="194" formatCode="0.0"/>
    <numFmt numFmtId="195" formatCode="#,##0.0_ ;[Red]\-#,##0.0\ "/>
    <numFmt numFmtId="196" formatCode="#,##0_ ;[Red]\-#,##0\ "/>
    <numFmt numFmtId="197" formatCode="[$-411]yyyy&quot;(　&quot;e&quot;)&quot;"/>
    <numFmt numFmtId="198" formatCode="0.0_ "/>
    <numFmt numFmtId="199" formatCode="#,##0.0;[Red]\-#,##0.0"/>
    <numFmt numFmtId="200" formatCode="#,##0.0_);[Red]\(#,##0.0\)"/>
    <numFmt numFmtId="201" formatCode="0.0_);[Red]\(0.0\)"/>
    <numFmt numFmtId="202" formatCode="0_ "/>
    <numFmt numFmtId="203" formatCode="0&quot;池&quot;\(\2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_);[Red]\(0.00\)"/>
    <numFmt numFmtId="209" formatCode="#,##0_);\(#,##0\)"/>
    <numFmt numFmtId="210" formatCode="0&quot;基(1)&quot;"/>
    <numFmt numFmtId="211" formatCode="0_);\(0\)"/>
    <numFmt numFmtId="212" formatCode="0.00_ "/>
    <numFmt numFmtId="213" formatCode="0.000_ "/>
    <numFmt numFmtId="214" formatCode="0.0000_ "/>
    <numFmt numFmtId="215" formatCode="0.00000_ "/>
  </numFmts>
  <fonts count="67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4"/>
      <name val="標準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6"/>
      <name val="標準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b/>
      <sz val="16"/>
      <name val="ＭＳ Ｐゴシック"/>
      <family val="3"/>
    </font>
    <font>
      <b/>
      <sz val="10"/>
      <name val="ＭＳ Ｐゴシック"/>
      <family val="3"/>
    </font>
    <font>
      <vertAlign val="superscript"/>
      <sz val="10"/>
      <name val="ＭＳ Ｐ明朝"/>
      <family val="1"/>
    </font>
    <font>
      <sz val="12"/>
      <name val="標準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vertAlign val="superscript"/>
      <sz val="9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ＭＳ Ｐゴシック"/>
      <family val="3"/>
    </font>
    <font>
      <sz val="8"/>
      <name val="ＭＳ Ｐ明朝"/>
      <family val="1"/>
    </font>
    <font>
      <b/>
      <sz val="24"/>
      <name val="標準明朝"/>
      <family val="1"/>
    </font>
    <font>
      <b/>
      <sz val="30"/>
      <name val="標準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0"/>
      <color indexed="8"/>
      <name val="Arial"/>
      <family val="2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hair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hair"/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1" fillId="0" borderId="0">
      <alignment vertical="center"/>
      <protection/>
    </xf>
    <xf numFmtId="0" fontId="2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5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67" applyFont="1">
      <alignment/>
      <protection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66" applyFont="1" applyBorder="1" applyAlignment="1" applyProtection="1">
      <alignment vertical="center"/>
      <protection/>
    </xf>
    <xf numFmtId="0" fontId="9" fillId="0" borderId="0" xfId="67" applyFont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67" applyFont="1">
      <alignment/>
      <protection/>
    </xf>
    <xf numFmtId="0" fontId="4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67" applyFont="1" applyAlignment="1" applyProtection="1">
      <alignment vertical="center"/>
      <protection/>
    </xf>
    <xf numFmtId="0" fontId="4" fillId="0" borderId="0" xfId="67" applyFont="1" applyAlignment="1" applyProtection="1">
      <alignment horizontal="distributed" vertical="center"/>
      <protection/>
    </xf>
    <xf numFmtId="0" fontId="4" fillId="0" borderId="0" xfId="67" applyFont="1" applyBorder="1" applyAlignment="1" applyProtection="1">
      <alignment horizontal="right" vertical="center"/>
      <protection/>
    </xf>
    <xf numFmtId="0" fontId="11" fillId="0" borderId="0" xfId="67" applyFont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right"/>
    </xf>
    <xf numFmtId="0" fontId="11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distributed" vertical="center" wrapText="1"/>
    </xf>
    <xf numFmtId="0" fontId="4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11" fillId="0" borderId="0" xfId="68" applyFont="1">
      <alignment/>
      <protection/>
    </xf>
    <xf numFmtId="0" fontId="11" fillId="0" borderId="11" xfId="68" applyFont="1" applyBorder="1">
      <alignment/>
      <protection/>
    </xf>
    <xf numFmtId="0" fontId="11" fillId="0" borderId="11" xfId="68" applyFont="1" applyBorder="1" applyAlignment="1">
      <alignment horizontal="centerContinuous"/>
      <protection/>
    </xf>
    <xf numFmtId="0" fontId="0" fillId="0" borderId="0" xfId="0" applyAlignment="1">
      <alignment wrapText="1"/>
    </xf>
    <xf numFmtId="38" fontId="18" fillId="0" borderId="0" xfId="52" applyFont="1" applyAlignment="1">
      <alignment vertical="center" wrapText="1"/>
    </xf>
    <xf numFmtId="38" fontId="4" fillId="0" borderId="0" xfId="52" applyFont="1" applyAlignment="1">
      <alignment vertical="center" wrapText="1"/>
    </xf>
    <xf numFmtId="38" fontId="4" fillId="0" borderId="0" xfId="52" applyFont="1" applyAlignment="1">
      <alignment horizontal="center" vertical="center" shrinkToFit="1"/>
    </xf>
    <xf numFmtId="38" fontId="4" fillId="0" borderId="0" xfId="52" applyFont="1" applyAlignment="1">
      <alignment horizontal="center" vertical="center" wrapText="1"/>
    </xf>
    <xf numFmtId="189" fontId="4" fillId="0" borderId="0" xfId="52" applyNumberFormat="1" applyFont="1" applyAlignment="1">
      <alignment horizontal="center" vertical="center" wrapText="1"/>
    </xf>
    <xf numFmtId="190" fontId="4" fillId="0" borderId="0" xfId="52" applyNumberFormat="1" applyFont="1" applyAlignment="1">
      <alignment vertical="center" wrapText="1"/>
    </xf>
    <xf numFmtId="38" fontId="4" fillId="0" borderId="16" xfId="52" applyFont="1" applyBorder="1" applyAlignment="1">
      <alignment horizontal="center" vertical="center" wrapText="1"/>
    </xf>
    <xf numFmtId="38" fontId="4" fillId="0" borderId="17" xfId="52" applyFont="1" applyBorder="1" applyAlignment="1">
      <alignment horizontal="center" vertical="center" wrapText="1"/>
    </xf>
    <xf numFmtId="38" fontId="4" fillId="0" borderId="17" xfId="52" applyFont="1" applyBorder="1" applyAlignment="1">
      <alignment horizontal="center" vertical="center" shrinkToFit="1"/>
    </xf>
    <xf numFmtId="189" fontId="4" fillId="0" borderId="17" xfId="52" applyNumberFormat="1" applyFont="1" applyBorder="1" applyAlignment="1">
      <alignment horizontal="center" vertical="center" wrapText="1"/>
    </xf>
    <xf numFmtId="190" fontId="4" fillId="0" borderId="17" xfId="52" applyNumberFormat="1" applyFont="1" applyBorder="1" applyAlignment="1">
      <alignment horizontal="center" vertical="center" wrapText="1"/>
    </xf>
    <xf numFmtId="38" fontId="4" fillId="0" borderId="18" xfId="52" applyFont="1" applyBorder="1" applyAlignment="1">
      <alignment vertical="center" wrapText="1"/>
    </xf>
    <xf numFmtId="38" fontId="4" fillId="0" borderId="18" xfId="52" applyFont="1" applyBorder="1" applyAlignment="1">
      <alignment horizontal="right" vertical="center" wrapText="1"/>
    </xf>
    <xf numFmtId="38" fontId="4" fillId="0" borderId="19" xfId="52" applyFont="1" applyBorder="1" applyAlignment="1">
      <alignment vertical="center" wrapText="1"/>
    </xf>
    <xf numFmtId="38" fontId="4" fillId="0" borderId="19" xfId="52" applyFont="1" applyBorder="1" applyAlignment="1">
      <alignment horizontal="right" vertical="center" wrapText="1"/>
    </xf>
    <xf numFmtId="38" fontId="4" fillId="0" borderId="18" xfId="52" applyFont="1" applyBorder="1" applyAlignment="1">
      <alignment horizontal="left" vertical="center" wrapText="1"/>
    </xf>
    <xf numFmtId="38" fontId="4" fillId="0" borderId="0" xfId="52" applyFont="1" applyBorder="1" applyAlignment="1">
      <alignment horizontal="right" vertical="center" wrapText="1"/>
    </xf>
    <xf numFmtId="38" fontId="4" fillId="0" borderId="0" xfId="52" applyFont="1" applyBorder="1" applyAlignment="1">
      <alignment vertical="center" wrapText="1"/>
    </xf>
    <xf numFmtId="38" fontId="4" fillId="0" borderId="20" xfId="52" applyFont="1" applyBorder="1" applyAlignment="1">
      <alignment vertical="center" wrapText="1"/>
    </xf>
    <xf numFmtId="38" fontId="4" fillId="0" borderId="21" xfId="52" applyFont="1" applyBorder="1" applyAlignment="1">
      <alignment horizontal="center" vertical="center" wrapText="1"/>
    </xf>
    <xf numFmtId="38" fontId="4" fillId="0" borderId="22" xfId="52" applyFont="1" applyBorder="1" applyAlignment="1">
      <alignment horizontal="center" vertical="center" wrapText="1"/>
    </xf>
    <xf numFmtId="38" fontId="4" fillId="0" borderId="22" xfId="52" applyFont="1" applyBorder="1" applyAlignment="1">
      <alignment horizontal="center" vertical="center" shrinkToFit="1"/>
    </xf>
    <xf numFmtId="38" fontId="4" fillId="0" borderId="13" xfId="52" applyFont="1" applyBorder="1" applyAlignment="1">
      <alignment vertical="center" wrapText="1"/>
    </xf>
    <xf numFmtId="38" fontId="4" fillId="0" borderId="23" xfId="52" applyFont="1" applyBorder="1" applyAlignment="1">
      <alignment vertical="center" wrapText="1"/>
    </xf>
    <xf numFmtId="38" fontId="4" fillId="0" borderId="0" xfId="52" applyFont="1" applyAlignment="1">
      <alignment wrapText="1"/>
    </xf>
    <xf numFmtId="38" fontId="4" fillId="0" borderId="0" xfId="52" applyFont="1" applyAlignment="1">
      <alignment horizontal="center" wrapText="1"/>
    </xf>
    <xf numFmtId="38" fontId="4" fillId="0" borderId="0" xfId="52" applyFont="1" applyAlignment="1">
      <alignment horizontal="center" shrinkToFit="1"/>
    </xf>
    <xf numFmtId="189" fontId="4" fillId="0" borderId="0" xfId="52" applyNumberFormat="1" applyFont="1" applyAlignment="1">
      <alignment horizontal="center" wrapText="1"/>
    </xf>
    <xf numFmtId="190" fontId="4" fillId="0" borderId="0" xfId="52" applyNumberFormat="1" applyFont="1" applyAlignment="1">
      <alignment wrapText="1"/>
    </xf>
    <xf numFmtId="38" fontId="5" fillId="0" borderId="0" xfId="52" applyFont="1" applyAlignment="1">
      <alignment vertical="center" wrapText="1"/>
    </xf>
    <xf numFmtId="38" fontId="5" fillId="0" borderId="0" xfId="52" applyFont="1" applyAlignment="1">
      <alignment horizontal="center" vertical="center" shrinkToFit="1"/>
    </xf>
    <xf numFmtId="38" fontId="5" fillId="0" borderId="0" xfId="52" applyFont="1" applyAlignment="1">
      <alignment horizontal="center" vertical="center" wrapText="1"/>
    </xf>
    <xf numFmtId="38" fontId="4" fillId="0" borderId="24" xfId="52" applyFont="1" applyBorder="1" applyAlignment="1">
      <alignment vertical="center" shrinkToFit="1"/>
    </xf>
    <xf numFmtId="38" fontId="4" fillId="0" borderId="25" xfId="52" applyFont="1" applyBorder="1" applyAlignment="1">
      <alignment vertical="center" shrinkToFit="1"/>
    </xf>
    <xf numFmtId="38" fontId="4" fillId="0" borderId="26" xfId="52" applyFont="1" applyBorder="1" applyAlignment="1">
      <alignment vertical="center" wrapText="1"/>
    </xf>
    <xf numFmtId="38" fontId="4" fillId="0" borderId="27" xfId="52" applyFont="1" applyBorder="1" applyAlignment="1">
      <alignment horizontal="right" vertical="center" wrapText="1"/>
    </xf>
    <xf numFmtId="38" fontId="4" fillId="0" borderId="28" xfId="52" applyFont="1" applyBorder="1" applyAlignment="1">
      <alignment horizontal="left" vertical="center" wrapText="1"/>
    </xf>
    <xf numFmtId="38" fontId="4" fillId="0" borderId="29" xfId="52" applyFont="1" applyBorder="1" applyAlignment="1">
      <alignment horizontal="right" vertical="center" wrapText="1"/>
    </xf>
    <xf numFmtId="0" fontId="21" fillId="0" borderId="0" xfId="64" applyFont="1">
      <alignment/>
      <protection/>
    </xf>
    <xf numFmtId="0" fontId="5" fillId="0" borderId="0" xfId="64" applyFont="1">
      <alignment/>
      <protection/>
    </xf>
    <xf numFmtId="0" fontId="4" fillId="0" borderId="0" xfId="64" applyFont="1">
      <alignment/>
      <protection/>
    </xf>
    <xf numFmtId="0" fontId="4" fillId="0" borderId="0" xfId="64" applyFont="1" applyBorder="1">
      <alignment/>
      <protection/>
    </xf>
    <xf numFmtId="0" fontId="5" fillId="0" borderId="0" xfId="64" applyFont="1" applyBorder="1">
      <alignment/>
      <protection/>
    </xf>
    <xf numFmtId="0" fontId="17" fillId="0" borderId="0" xfId="64" applyFont="1">
      <alignment/>
      <protection/>
    </xf>
    <xf numFmtId="0" fontId="4" fillId="0" borderId="0" xfId="64" applyFont="1" applyAlignment="1">
      <alignment vertical="center"/>
      <protection/>
    </xf>
    <xf numFmtId="0" fontId="5" fillId="0" borderId="0" xfId="64" applyFont="1" applyAlignment="1">
      <alignment horizontal="center"/>
      <protection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right"/>
      <protection/>
    </xf>
    <xf numFmtId="0" fontId="11" fillId="0" borderId="0" xfId="64" applyFont="1" applyAlignment="1">
      <alignment horizontal="right"/>
      <protection/>
    </xf>
    <xf numFmtId="0" fontId="12" fillId="0" borderId="0" xfId="64" applyFont="1" applyBorder="1" applyAlignment="1">
      <alignment horizontal="left" vertical="center"/>
      <protection/>
    </xf>
    <xf numFmtId="38" fontId="4" fillId="0" borderId="0" xfId="50" applyFont="1" applyBorder="1" applyAlignment="1">
      <alignment/>
    </xf>
    <xf numFmtId="0" fontId="22" fillId="0" borderId="0" xfId="64" applyFont="1">
      <alignment/>
      <protection/>
    </xf>
    <xf numFmtId="0" fontId="11" fillId="0" borderId="0" xfId="0" applyFont="1" applyAlignment="1">
      <alignment vertical="center"/>
    </xf>
    <xf numFmtId="0" fontId="11" fillId="0" borderId="0" xfId="68" applyFont="1" applyAlignment="1">
      <alignment vertical="center"/>
      <protection/>
    </xf>
    <xf numFmtId="38" fontId="5" fillId="0" borderId="0" xfId="52" applyFont="1" applyAlignment="1">
      <alignment horizontal="right" vertical="center" wrapText="1"/>
    </xf>
    <xf numFmtId="38" fontId="5" fillId="0" borderId="0" xfId="52" applyFont="1" applyAlignment="1">
      <alignment horizontal="right" vertical="center" shrinkToFit="1"/>
    </xf>
    <xf numFmtId="189" fontId="5" fillId="0" borderId="0" xfId="52" applyNumberFormat="1" applyFont="1" applyAlignment="1">
      <alignment horizontal="right" vertical="center" wrapText="1"/>
    </xf>
    <xf numFmtId="0" fontId="11" fillId="0" borderId="30" xfId="64" applyFont="1" applyBorder="1" applyAlignment="1">
      <alignment vertical="center"/>
      <protection/>
    </xf>
    <xf numFmtId="0" fontId="5" fillId="0" borderId="30" xfId="64" applyFont="1" applyBorder="1" applyAlignment="1">
      <alignment vertical="center"/>
      <protection/>
    </xf>
    <xf numFmtId="0" fontId="11" fillId="0" borderId="0" xfId="64" applyFont="1" applyBorder="1" applyAlignment="1">
      <alignment horizontal="right" vertical="center"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11" xfId="64" applyFont="1" applyBorder="1" applyAlignment="1">
      <alignment horizontal="right"/>
      <protection/>
    </xf>
    <xf numFmtId="0" fontId="11" fillId="0" borderId="30" xfId="64" applyFont="1" applyBorder="1" applyAlignment="1">
      <alignment horizontal="left" vertical="center"/>
      <protection/>
    </xf>
    <xf numFmtId="0" fontId="4" fillId="0" borderId="31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4" fillId="0" borderId="32" xfId="64" applyFont="1" applyBorder="1" applyAlignment="1">
      <alignment horizontal="center" vertical="center"/>
      <protection/>
    </xf>
    <xf numFmtId="0" fontId="4" fillId="0" borderId="33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 shrinkToFit="1"/>
      <protection/>
    </xf>
    <xf numFmtId="0" fontId="4" fillId="0" borderId="34" xfId="0" applyFont="1" applyBorder="1" applyAlignment="1">
      <alignment horizontal="justify" vertical="center"/>
    </xf>
    <xf numFmtId="0" fontId="4" fillId="0" borderId="0" xfId="64" applyFont="1" applyAlignment="1">
      <alignment horizontal="center" vertical="center"/>
      <protection/>
    </xf>
    <xf numFmtId="0" fontId="22" fillId="0" borderId="0" xfId="64" applyFont="1" applyAlignment="1">
      <alignment vertical="center"/>
      <protection/>
    </xf>
    <xf numFmtId="0" fontId="4" fillId="0" borderId="12" xfId="0" applyFont="1" applyBorder="1" applyAlignment="1">
      <alignment/>
    </xf>
    <xf numFmtId="0" fontId="4" fillId="0" borderId="35" xfId="0" applyFont="1" applyBorder="1" applyAlignment="1">
      <alignment horizontal="right" vertical="top"/>
    </xf>
    <xf numFmtId="0" fontId="4" fillId="0" borderId="36" xfId="0" applyFont="1" applyBorder="1" applyAlignment="1">
      <alignment vertical="center"/>
    </xf>
    <xf numFmtId="0" fontId="4" fillId="0" borderId="37" xfId="64" applyFont="1" applyBorder="1" applyAlignment="1">
      <alignment horizontal="center" vertical="center"/>
      <protection/>
    </xf>
    <xf numFmtId="0" fontId="4" fillId="0" borderId="38" xfId="64" applyFont="1" applyBorder="1" applyAlignment="1">
      <alignment horizontal="center" vertical="center"/>
      <protection/>
    </xf>
    <xf numFmtId="0" fontId="11" fillId="0" borderId="0" xfId="64" applyFont="1" applyBorder="1" applyAlignment="1">
      <alignment horizontal="left" vertical="center"/>
      <protection/>
    </xf>
    <xf numFmtId="0" fontId="8" fillId="0" borderId="0" xfId="64" applyFont="1" applyAlignment="1">
      <alignment/>
      <protection/>
    </xf>
    <xf numFmtId="0" fontId="11" fillId="0" borderId="0" xfId="0" applyFont="1" applyFill="1" applyBorder="1" applyAlignment="1">
      <alignment vertical="center"/>
    </xf>
    <xf numFmtId="41" fontId="24" fillId="0" borderId="0" xfId="50" applyNumberFormat="1" applyFont="1" applyFill="1" applyAlignment="1">
      <alignment vertical="center"/>
    </xf>
    <xf numFmtId="41" fontId="24" fillId="0" borderId="0" xfId="50" applyNumberFormat="1" applyFont="1" applyAlignment="1">
      <alignment horizontal="right" vertical="center"/>
    </xf>
    <xf numFmtId="41" fontId="24" fillId="0" borderId="39" xfId="50" applyNumberFormat="1" applyFont="1" applyFill="1" applyBorder="1" applyAlignment="1">
      <alignment vertical="center"/>
    </xf>
    <xf numFmtId="41" fontId="24" fillId="0" borderId="0" xfId="50" applyNumberFormat="1" applyFont="1" applyFill="1" applyBorder="1" applyAlignment="1">
      <alignment vertical="center"/>
    </xf>
    <xf numFmtId="41" fontId="24" fillId="0" borderId="0" xfId="50" applyNumberFormat="1" applyFont="1" applyBorder="1" applyAlignment="1">
      <alignment horizontal="right" vertical="center"/>
    </xf>
    <xf numFmtId="185" fontId="24" fillId="0" borderId="0" xfId="0" applyNumberFormat="1" applyFont="1" applyBorder="1" applyAlignment="1">
      <alignment horizontal="right" vertical="center"/>
    </xf>
    <xf numFmtId="38" fontId="24" fillId="0" borderId="40" xfId="52" applyFont="1" applyBorder="1" applyAlignment="1">
      <alignment vertical="center" wrapText="1"/>
    </xf>
    <xf numFmtId="38" fontId="24" fillId="0" borderId="41" xfId="52" applyFont="1" applyBorder="1" applyAlignment="1">
      <alignment vertical="center" wrapText="1"/>
    </xf>
    <xf numFmtId="38" fontId="24" fillId="0" borderId="22" xfId="52" applyFont="1" applyBorder="1" applyAlignment="1">
      <alignment vertical="center" wrapText="1"/>
    </xf>
    <xf numFmtId="38" fontId="24" fillId="0" borderId="22" xfId="52" applyFont="1" applyBorder="1" applyAlignment="1">
      <alignment horizontal="right" vertical="center" wrapText="1"/>
    </xf>
    <xf numFmtId="185" fontId="24" fillId="0" borderId="0" xfId="50" applyNumberFormat="1" applyFont="1" applyFill="1" applyAlignment="1">
      <alignment vertical="center"/>
    </xf>
    <xf numFmtId="185" fontId="24" fillId="0" borderId="0" xfId="64" applyNumberFormat="1" applyFont="1" applyAlignment="1">
      <alignment vertical="center"/>
      <protection/>
    </xf>
    <xf numFmtId="185" fontId="24" fillId="0" borderId="0" xfId="64" applyNumberFormat="1" applyFont="1" applyBorder="1" applyAlignment="1">
      <alignment vertical="center"/>
      <protection/>
    </xf>
    <xf numFmtId="201" fontId="24" fillId="0" borderId="0" xfId="64" applyNumberFormat="1" applyFont="1" applyFill="1" applyBorder="1" applyAlignment="1" applyProtection="1">
      <alignment vertical="center"/>
      <protection/>
    </xf>
    <xf numFmtId="201" fontId="24" fillId="0" borderId="0" xfId="64" applyNumberFormat="1" applyFont="1" applyAlignment="1">
      <alignment horizontal="right" vertical="center"/>
      <protection/>
    </xf>
    <xf numFmtId="186" fontId="24" fillId="0" borderId="31" xfId="64" applyNumberFormat="1" applyFont="1" applyBorder="1" applyAlignment="1">
      <alignment vertical="center"/>
      <protection/>
    </xf>
    <xf numFmtId="186" fontId="24" fillId="0" borderId="11" xfId="64" applyNumberFormat="1" applyFont="1" applyBorder="1" applyAlignment="1">
      <alignment vertical="center"/>
      <protection/>
    </xf>
    <xf numFmtId="198" fontId="25" fillId="0" borderId="0" xfId="64" applyNumberFormat="1" applyFont="1" applyAlignment="1">
      <alignment vertical="center"/>
      <protection/>
    </xf>
    <xf numFmtId="0" fontId="4" fillId="0" borderId="37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left" vertical="center" indent="1"/>
    </xf>
    <xf numFmtId="0" fontId="10" fillId="0" borderId="37" xfId="0" applyFont="1" applyBorder="1" applyAlignment="1">
      <alignment horizontal="left" vertical="center" indent="1" shrinkToFit="1"/>
    </xf>
    <xf numFmtId="38" fontId="4" fillId="0" borderId="42" xfId="52" applyFont="1" applyBorder="1" applyAlignment="1">
      <alignment horizontal="distributed" vertical="center" wrapText="1"/>
    </xf>
    <xf numFmtId="38" fontId="4" fillId="0" borderId="43" xfId="52" applyFont="1" applyBorder="1" applyAlignment="1">
      <alignment horizontal="distributed" vertical="center" wrapText="1"/>
    </xf>
    <xf numFmtId="38" fontId="4" fillId="0" borderId="44" xfId="52" applyFont="1" applyBorder="1" applyAlignment="1">
      <alignment horizontal="distributed" vertical="center" wrapText="1"/>
    </xf>
    <xf numFmtId="38" fontId="4" fillId="0" borderId="40" xfId="52" applyFont="1" applyBorder="1" applyAlignment="1">
      <alignment horizontal="distributed" vertical="center" wrapText="1"/>
    </xf>
    <xf numFmtId="38" fontId="4" fillId="0" borderId="41" xfId="52" applyFont="1" applyBorder="1" applyAlignment="1">
      <alignment horizontal="distributed" vertical="center" wrapText="1"/>
    </xf>
    <xf numFmtId="38" fontId="4" fillId="0" borderId="45" xfId="52" applyFont="1" applyBorder="1" applyAlignment="1">
      <alignment horizontal="distributed" vertical="center" wrapText="1"/>
    </xf>
    <xf numFmtId="38" fontId="4" fillId="0" borderId="46" xfId="52" applyFont="1" applyBorder="1" applyAlignment="1">
      <alignment horizontal="distributed" vertical="center" wrapText="1"/>
    </xf>
    <xf numFmtId="38" fontId="4" fillId="0" borderId="47" xfId="52" applyFont="1" applyBorder="1" applyAlignment="1">
      <alignment horizontal="distributed" vertical="center" shrinkToFit="1"/>
    </xf>
    <xf numFmtId="185" fontId="24" fillId="0" borderId="0" xfId="48" applyNumberFormat="1" applyFont="1" applyAlignment="1">
      <alignment vertical="center"/>
    </xf>
    <xf numFmtId="38" fontId="24" fillId="0" borderId="48" xfId="52" applyFont="1" applyBorder="1" applyAlignment="1">
      <alignment vertical="center" wrapText="1"/>
    </xf>
    <xf numFmtId="38" fontId="24" fillId="0" borderId="49" xfId="52" applyFont="1" applyBorder="1" applyAlignment="1">
      <alignment vertical="center" wrapText="1"/>
    </xf>
    <xf numFmtId="38" fontId="24" fillId="0" borderId="50" xfId="52" applyFont="1" applyBorder="1" applyAlignment="1">
      <alignment vertical="center" wrapText="1"/>
    </xf>
    <xf numFmtId="38" fontId="24" fillId="0" borderId="51" xfId="52" applyFont="1" applyBorder="1" applyAlignment="1">
      <alignment vertical="center" wrapText="1"/>
    </xf>
    <xf numFmtId="38" fontId="24" fillId="0" borderId="24" xfId="52" applyFont="1" applyBorder="1" applyAlignment="1">
      <alignment vertical="center" wrapText="1"/>
    </xf>
    <xf numFmtId="38" fontId="24" fillId="0" borderId="25" xfId="52" applyFont="1" applyBorder="1" applyAlignment="1">
      <alignment vertical="center" wrapText="1"/>
    </xf>
    <xf numFmtId="38" fontId="24" fillId="0" borderId="41" xfId="52" applyFont="1" applyBorder="1" applyAlignment="1">
      <alignment horizontal="right" vertical="center" wrapText="1"/>
    </xf>
    <xf numFmtId="38" fontId="24" fillId="0" borderId="52" xfId="52" applyFont="1" applyBorder="1" applyAlignment="1">
      <alignment vertical="center" wrapText="1"/>
    </xf>
    <xf numFmtId="38" fontId="24" fillId="0" borderId="47" xfId="52" applyFont="1" applyBorder="1" applyAlignment="1">
      <alignment vertical="center" wrapText="1"/>
    </xf>
    <xf numFmtId="38" fontId="24" fillId="0" borderId="47" xfId="52" applyFont="1" applyBorder="1" applyAlignment="1">
      <alignment horizontal="right" vertical="center" wrapText="1"/>
    </xf>
    <xf numFmtId="38" fontId="24" fillId="0" borderId="53" xfId="52" applyFont="1" applyBorder="1" applyAlignment="1">
      <alignment horizontal="right" vertical="center" wrapText="1"/>
    </xf>
    <xf numFmtId="38" fontId="24" fillId="0" borderId="23" xfId="52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/>
    </xf>
    <xf numFmtId="180" fontId="4" fillId="0" borderId="54" xfId="68" applyNumberFormat="1" applyFont="1" applyBorder="1" applyAlignment="1">
      <alignment horizontal="center" vertical="center"/>
      <protection/>
    </xf>
    <xf numFmtId="201" fontId="24" fillId="0" borderId="0" xfId="64" applyNumberFormat="1" applyFont="1" applyFill="1" applyBorder="1" applyAlignment="1" applyProtection="1">
      <alignment horizontal="right" vertical="center"/>
      <protection/>
    </xf>
    <xf numFmtId="201" fontId="24" fillId="0" borderId="11" xfId="64" applyNumberFormat="1" applyFont="1" applyBorder="1" applyAlignment="1">
      <alignment horizontal="right" vertical="center"/>
      <protection/>
    </xf>
    <xf numFmtId="186" fontId="24" fillId="0" borderId="31" xfId="64" applyNumberFormat="1" applyFont="1" applyBorder="1" applyAlignment="1">
      <alignment horizontal="right" vertical="center"/>
      <protection/>
    </xf>
    <xf numFmtId="186" fontId="24" fillId="0" borderId="11" xfId="64" applyNumberFormat="1" applyFont="1" applyBorder="1" applyAlignment="1">
      <alignment horizontal="right" vertical="center"/>
      <protection/>
    </xf>
    <xf numFmtId="185" fontId="24" fillId="0" borderId="31" xfId="50" applyNumberFormat="1" applyFont="1" applyFill="1" applyBorder="1" applyAlignment="1">
      <alignment horizontal="right" vertical="center"/>
    </xf>
    <xf numFmtId="185" fontId="24" fillId="0" borderId="0" xfId="64" applyNumberFormat="1" applyFont="1" applyAlignment="1">
      <alignment horizontal="right" vertical="center"/>
      <protection/>
    </xf>
    <xf numFmtId="185" fontId="24" fillId="0" borderId="0" xfId="64" applyNumberFormat="1" applyFont="1" applyBorder="1" applyAlignment="1">
      <alignment horizontal="right" vertical="center"/>
      <protection/>
    </xf>
    <xf numFmtId="41" fontId="24" fillId="0" borderId="0" xfId="48" applyNumberFormat="1" applyFont="1" applyFill="1" applyAlignment="1">
      <alignment vertical="center"/>
    </xf>
    <xf numFmtId="41" fontId="24" fillId="0" borderId="0" xfId="48" applyNumberFormat="1" applyFont="1" applyAlignment="1">
      <alignment horizontal="right" vertical="center"/>
    </xf>
    <xf numFmtId="41" fontId="24" fillId="0" borderId="39" xfId="48" applyNumberFormat="1" applyFont="1" applyFill="1" applyBorder="1" applyAlignment="1">
      <alignment vertical="center"/>
    </xf>
    <xf numFmtId="41" fontId="24" fillId="0" borderId="0" xfId="48" applyNumberFormat="1" applyFont="1" applyFill="1" applyBorder="1" applyAlignment="1">
      <alignment vertical="center"/>
    </xf>
    <xf numFmtId="41" fontId="24" fillId="0" borderId="0" xfId="48" applyNumberFormat="1" applyFont="1" applyBorder="1" applyAlignment="1">
      <alignment horizontal="right" vertical="center"/>
    </xf>
    <xf numFmtId="208" fontId="25" fillId="0" borderId="0" xfId="0" applyNumberFormat="1" applyFont="1" applyBorder="1" applyAlignment="1">
      <alignment horizontal="right" vertical="center"/>
    </xf>
    <xf numFmtId="201" fontId="24" fillId="0" borderId="0" xfId="0" applyNumberFormat="1" applyFont="1" applyBorder="1" applyAlignment="1">
      <alignment horizontal="right" vertical="center"/>
    </xf>
    <xf numFmtId="201" fontId="25" fillId="0" borderId="0" xfId="0" applyNumberFormat="1" applyFont="1" applyBorder="1" applyAlignment="1">
      <alignment horizontal="right" vertical="center"/>
    </xf>
    <xf numFmtId="41" fontId="25" fillId="0" borderId="0" xfId="50" applyNumberFormat="1" applyFont="1" applyFill="1" applyAlignment="1">
      <alignment vertical="center"/>
    </xf>
    <xf numFmtId="41" fontId="25" fillId="0" borderId="0" xfId="50" applyNumberFormat="1" applyFont="1" applyAlignment="1">
      <alignment horizontal="right" vertical="center"/>
    </xf>
    <xf numFmtId="41" fontId="25" fillId="0" borderId="0" xfId="50" applyNumberFormat="1" applyFont="1" applyFill="1" applyBorder="1" applyAlignment="1">
      <alignment vertical="center"/>
    </xf>
    <xf numFmtId="41" fontId="25" fillId="0" borderId="0" xfId="50" applyNumberFormat="1" applyFont="1" applyBorder="1" applyAlignment="1">
      <alignment horizontal="right" vertical="center"/>
    </xf>
    <xf numFmtId="185" fontId="25" fillId="0" borderId="0" xfId="0" applyNumberFormat="1" applyFont="1" applyBorder="1" applyAlignment="1">
      <alignment horizontal="right" vertical="center"/>
    </xf>
    <xf numFmtId="185" fontId="24" fillId="0" borderId="13" xfId="0" applyNumberFormat="1" applyFont="1" applyBorder="1" applyAlignment="1">
      <alignment horizontal="right" vertical="center"/>
    </xf>
    <xf numFmtId="208" fontId="24" fillId="0" borderId="0" xfId="0" applyNumberFormat="1" applyFont="1" applyBorder="1" applyAlignment="1">
      <alignment horizontal="right" vertical="center"/>
    </xf>
    <xf numFmtId="180" fontId="18" fillId="0" borderId="54" xfId="68" applyNumberFormat="1" applyFont="1" applyBorder="1" applyAlignment="1">
      <alignment horizontal="center" vertical="center"/>
      <protection/>
    </xf>
    <xf numFmtId="198" fontId="24" fillId="0" borderId="0" xfId="64" applyNumberFormat="1" applyFont="1" applyAlignment="1">
      <alignment vertical="center"/>
      <protection/>
    </xf>
    <xf numFmtId="38" fontId="24" fillId="0" borderId="55" xfId="52" applyFont="1" applyBorder="1" applyAlignment="1">
      <alignment vertical="center" wrapText="1"/>
    </xf>
    <xf numFmtId="38" fontId="25" fillId="0" borderId="0" xfId="50" applyNumberFormat="1" applyFont="1" applyFill="1" applyAlignment="1">
      <alignment vertical="center"/>
    </xf>
    <xf numFmtId="38" fontId="25" fillId="0" borderId="0" xfId="64" applyNumberFormat="1" applyFont="1" applyAlignment="1">
      <alignment vertical="center"/>
      <protection/>
    </xf>
    <xf numFmtId="38" fontId="25" fillId="0" borderId="0" xfId="64" applyNumberFormat="1" applyFont="1" applyBorder="1" applyAlignment="1">
      <alignment vertical="center"/>
      <protection/>
    </xf>
    <xf numFmtId="185" fontId="24" fillId="0" borderId="0" xfId="0" applyNumberFormat="1" applyFont="1" applyBorder="1" applyAlignment="1">
      <alignment horizontal="right" vertical="center" shrinkToFit="1"/>
    </xf>
    <xf numFmtId="185" fontId="25" fillId="0" borderId="0" xfId="0" applyNumberFormat="1" applyFont="1" applyBorder="1" applyAlignment="1">
      <alignment horizontal="right" vertical="center" shrinkToFit="1"/>
    </xf>
    <xf numFmtId="0" fontId="15" fillId="0" borderId="56" xfId="0" applyFont="1" applyBorder="1" applyAlignment="1">
      <alignment horizontal="right" vertical="center"/>
    </xf>
    <xf numFmtId="0" fontId="15" fillId="0" borderId="19" xfId="0" applyFont="1" applyBorder="1" applyAlignment="1">
      <alignment vertical="center" wrapText="1"/>
    </xf>
    <xf numFmtId="0" fontId="4" fillId="0" borderId="57" xfId="68" applyFont="1" applyBorder="1" applyAlignment="1">
      <alignment horizontal="left" wrapText="1"/>
      <protection/>
    </xf>
    <xf numFmtId="0" fontId="4" fillId="0" borderId="58" xfId="68" applyFont="1" applyBorder="1" applyAlignment="1">
      <alignment horizontal="right" vertical="top"/>
      <protection/>
    </xf>
    <xf numFmtId="190" fontId="4" fillId="0" borderId="0" xfId="52" applyNumberFormat="1" applyFont="1" applyAlignment="1">
      <alignment vertical="center"/>
    </xf>
    <xf numFmtId="38" fontId="4" fillId="0" borderId="59" xfId="52" applyFont="1" applyBorder="1" applyAlignment="1">
      <alignment vertical="center" wrapText="1"/>
    </xf>
    <xf numFmtId="38" fontId="24" fillId="0" borderId="55" xfId="52" applyFont="1" applyBorder="1" applyAlignment="1">
      <alignment horizontal="right" vertical="center" wrapText="1"/>
    </xf>
    <xf numFmtId="38" fontId="4" fillId="0" borderId="0" xfId="52" applyFont="1" applyBorder="1" applyAlignment="1">
      <alignment horizontal="left" vertical="center" wrapText="1"/>
    </xf>
    <xf numFmtId="38" fontId="4" fillId="0" borderId="51" xfId="52" applyFont="1" applyBorder="1" applyAlignment="1">
      <alignment horizontal="distributed" vertical="center" wrapText="1"/>
    </xf>
    <xf numFmtId="209" fontId="24" fillId="0" borderId="60" xfId="52" applyNumberFormat="1" applyFont="1" applyBorder="1" applyAlignment="1">
      <alignment vertical="center" wrapText="1"/>
    </xf>
    <xf numFmtId="209" fontId="24" fillId="0" borderId="40" xfId="52" applyNumberFormat="1" applyFont="1" applyBorder="1" applyAlignment="1">
      <alignment vertical="center" wrapText="1"/>
    </xf>
    <xf numFmtId="209" fontId="24" fillId="0" borderId="51" xfId="52" applyNumberFormat="1" applyFont="1" applyBorder="1" applyAlignment="1">
      <alignment vertical="center" wrapText="1"/>
    </xf>
    <xf numFmtId="209" fontId="4" fillId="0" borderId="0" xfId="52" applyNumberFormat="1" applyFont="1" applyAlignment="1">
      <alignment vertical="center" wrapText="1"/>
    </xf>
    <xf numFmtId="38" fontId="4" fillId="0" borderId="50" xfId="52" applyFont="1" applyBorder="1" applyAlignment="1">
      <alignment horizontal="distributed" vertical="center" wrapText="1"/>
    </xf>
    <xf numFmtId="38" fontId="4" fillId="0" borderId="47" xfId="52" applyFont="1" applyBorder="1" applyAlignment="1">
      <alignment horizontal="distributed" vertical="center" wrapText="1"/>
    </xf>
    <xf numFmtId="38" fontId="28" fillId="0" borderId="42" xfId="52" applyFont="1" applyBorder="1" applyAlignment="1">
      <alignment horizontal="distributed" vertical="center" wrapText="1"/>
    </xf>
    <xf numFmtId="38" fontId="28" fillId="0" borderId="44" xfId="52" applyFont="1" applyBorder="1" applyAlignment="1">
      <alignment horizontal="distributed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distributed" vertical="center" indent="1"/>
    </xf>
    <xf numFmtId="41" fontId="24" fillId="0" borderId="34" xfId="50" applyNumberFormat="1" applyFont="1" applyBorder="1" applyAlignment="1">
      <alignment horizontal="right" vertical="center"/>
    </xf>
    <xf numFmtId="41" fontId="24" fillId="0" borderId="34" xfId="48" applyNumberFormat="1" applyFont="1" applyFill="1" applyBorder="1" applyAlignment="1">
      <alignment vertical="center"/>
    </xf>
    <xf numFmtId="41" fontId="25" fillId="0" borderId="34" xfId="5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1" fillId="0" borderId="30" xfId="64" applyFont="1" applyBorder="1" applyAlignment="1">
      <alignment horizontal="right"/>
      <protection/>
    </xf>
    <xf numFmtId="0" fontId="11" fillId="0" borderId="0" xfId="64" applyFont="1" applyBorder="1" applyAlignment="1">
      <alignment horizontal="right"/>
      <protection/>
    </xf>
    <xf numFmtId="185" fontId="4" fillId="0" borderId="0" xfId="0" applyNumberFormat="1" applyFont="1" applyAlignment="1">
      <alignment/>
    </xf>
    <xf numFmtId="38" fontId="24" fillId="0" borderId="65" xfId="52" applyFont="1" applyBorder="1" applyAlignment="1">
      <alignment vertical="center" wrapText="1"/>
    </xf>
    <xf numFmtId="41" fontId="25" fillId="0" borderId="39" xfId="50" applyNumberFormat="1" applyFont="1" applyFill="1" applyBorder="1" applyAlignment="1">
      <alignment vertical="center"/>
    </xf>
    <xf numFmtId="185" fontId="25" fillId="0" borderId="0" xfId="50" applyNumberFormat="1" applyFont="1" applyAlignment="1">
      <alignment vertical="center"/>
    </xf>
    <xf numFmtId="186" fontId="24" fillId="0" borderId="0" xfId="0" applyNumberFormat="1" applyFont="1" applyBorder="1" applyAlignment="1">
      <alignment horizontal="right" vertical="center"/>
    </xf>
    <xf numFmtId="186" fontId="24" fillId="0" borderId="0" xfId="0" applyNumberFormat="1" applyFont="1" applyFill="1" applyBorder="1" applyAlignment="1">
      <alignment horizontal="right" vertical="center"/>
    </xf>
    <xf numFmtId="186" fontId="24" fillId="0" borderId="66" xfId="0" applyNumberFormat="1" applyFont="1" applyBorder="1" applyAlignment="1">
      <alignment horizontal="right" vertical="center"/>
    </xf>
    <xf numFmtId="186" fontId="24" fillId="0" borderId="66" xfId="0" applyNumberFormat="1" applyFont="1" applyFill="1" applyBorder="1" applyAlignment="1">
      <alignment horizontal="right" vertical="center"/>
    </xf>
    <xf numFmtId="186" fontId="24" fillId="0" borderId="67" xfId="0" applyNumberFormat="1" applyFont="1" applyBorder="1" applyAlignment="1">
      <alignment horizontal="right" vertical="center"/>
    </xf>
    <xf numFmtId="186" fontId="24" fillId="0" borderId="13" xfId="0" applyNumberFormat="1" applyFont="1" applyBorder="1" applyAlignment="1">
      <alignment horizontal="right" vertical="center"/>
    </xf>
    <xf numFmtId="186" fontId="24" fillId="0" borderId="13" xfId="0" applyNumberFormat="1" applyFont="1" applyFill="1" applyBorder="1" applyAlignment="1">
      <alignment horizontal="right" vertical="center"/>
    </xf>
    <xf numFmtId="209" fontId="24" fillId="0" borderId="65" xfId="52" applyNumberFormat="1" applyFont="1" applyBorder="1" applyAlignment="1">
      <alignment vertical="center" wrapText="1"/>
    </xf>
    <xf numFmtId="38" fontId="24" fillId="0" borderId="24" xfId="52" applyNumberFormat="1" applyFont="1" applyBorder="1" applyAlignment="1">
      <alignment vertical="center" wrapText="1"/>
    </xf>
    <xf numFmtId="186" fontId="66" fillId="0" borderId="31" xfId="64" applyNumberFormat="1" applyFont="1" applyBorder="1" applyAlignment="1">
      <alignment vertical="center"/>
      <protection/>
    </xf>
    <xf numFmtId="186" fontId="66" fillId="0" borderId="11" xfId="64" applyNumberFormat="1" applyFont="1" applyBorder="1" applyAlignment="1">
      <alignment vertical="center"/>
      <protection/>
    </xf>
    <xf numFmtId="0" fontId="1" fillId="0" borderId="0" xfId="65" applyAlignment="1">
      <alignment vertical="center"/>
      <protection/>
    </xf>
    <xf numFmtId="0" fontId="29" fillId="0" borderId="0" xfId="65" applyFont="1" applyAlignment="1">
      <alignment vertical="center"/>
      <protection/>
    </xf>
    <xf numFmtId="0" fontId="30" fillId="0" borderId="0" xfId="65" applyFont="1" applyAlignment="1">
      <alignment vertical="center"/>
      <protection/>
    </xf>
    <xf numFmtId="0" fontId="1" fillId="0" borderId="0" xfId="65" applyFill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91" fontId="4" fillId="0" borderId="22" xfId="52" applyNumberFormat="1" applyFont="1" applyBorder="1" applyAlignment="1">
      <alignment horizontal="center" vertical="center" wrapText="1"/>
    </xf>
    <xf numFmtId="189" fontId="4" fillId="0" borderId="22" xfId="52" applyNumberFormat="1" applyFont="1" applyBorder="1" applyAlignment="1">
      <alignment horizontal="center" vertical="center" wrapText="1"/>
    </xf>
    <xf numFmtId="191" fontId="4" fillId="0" borderId="24" xfId="52" applyNumberFormat="1" applyFont="1" applyBorder="1" applyAlignment="1">
      <alignment vertical="center" wrapText="1"/>
    </xf>
    <xf numFmtId="189" fontId="4" fillId="0" borderId="24" xfId="52" applyNumberFormat="1" applyFont="1" applyBorder="1" applyAlignment="1">
      <alignment vertical="center" wrapText="1"/>
    </xf>
    <xf numFmtId="191" fontId="4" fillId="0" borderId="65" xfId="52" applyNumberFormat="1" applyFont="1" applyBorder="1" applyAlignment="1">
      <alignment vertical="center" wrapText="1"/>
    </xf>
    <xf numFmtId="189" fontId="4" fillId="0" borderId="65" xfId="52" applyNumberFormat="1" applyFont="1" applyBorder="1" applyAlignment="1">
      <alignment vertical="center" wrapText="1"/>
    </xf>
    <xf numFmtId="191" fontId="4" fillId="0" borderId="25" xfId="52" applyNumberFormat="1" applyFont="1" applyBorder="1" applyAlignment="1">
      <alignment vertical="center" wrapText="1"/>
    </xf>
    <xf numFmtId="189" fontId="4" fillId="0" borderId="25" xfId="52" applyNumberFormat="1" applyFont="1" applyBorder="1" applyAlignment="1">
      <alignment vertical="center" wrapText="1"/>
    </xf>
    <xf numFmtId="191" fontId="4" fillId="0" borderId="47" xfId="52" applyNumberFormat="1" applyFont="1" applyBorder="1" applyAlignment="1">
      <alignment horizontal="center" vertical="center" wrapText="1"/>
    </xf>
    <xf numFmtId="189" fontId="4" fillId="0" borderId="47" xfId="52" applyNumberFormat="1" applyFont="1" applyBorder="1" applyAlignment="1">
      <alignment horizontal="center" vertical="center" wrapText="1"/>
    </xf>
    <xf numFmtId="190" fontId="4" fillId="0" borderId="24" xfId="52" applyNumberFormat="1" applyFont="1" applyBorder="1" applyAlignment="1">
      <alignment horizontal="center" vertical="center" wrapText="1"/>
    </xf>
    <xf numFmtId="38" fontId="4" fillId="0" borderId="24" xfId="52" applyFont="1" applyBorder="1" applyAlignment="1">
      <alignment vertical="center" wrapText="1"/>
    </xf>
    <xf numFmtId="38" fontId="4" fillId="0" borderId="25" xfId="52" applyFont="1" applyBorder="1" applyAlignment="1">
      <alignment vertical="center" wrapText="1"/>
    </xf>
    <xf numFmtId="210" fontId="4" fillId="0" borderId="47" xfId="52" applyNumberFormat="1" applyFont="1" applyBorder="1" applyAlignment="1">
      <alignment horizontal="center" vertical="center" wrapText="1"/>
    </xf>
    <xf numFmtId="190" fontId="4" fillId="0" borderId="65" xfId="52" applyNumberFormat="1" applyFont="1" applyBorder="1" applyAlignment="1">
      <alignment vertical="center" wrapText="1"/>
    </xf>
    <xf numFmtId="211" fontId="4" fillId="0" borderId="65" xfId="52" applyNumberFormat="1" applyFont="1" applyBorder="1" applyAlignment="1">
      <alignment vertical="center" wrapText="1"/>
    </xf>
    <xf numFmtId="211" fontId="4" fillId="0" borderId="60" xfId="52" applyNumberFormat="1" applyFont="1" applyBorder="1" applyAlignment="1">
      <alignment horizontal="center" vertical="center" wrapText="1"/>
    </xf>
    <xf numFmtId="190" fontId="4" fillId="0" borderId="22" xfId="52" applyNumberFormat="1" applyFont="1" applyBorder="1" applyAlignment="1">
      <alignment horizontal="center" vertical="center" wrapText="1"/>
    </xf>
    <xf numFmtId="190" fontId="4" fillId="0" borderId="41" xfId="52" applyNumberFormat="1" applyFont="1" applyBorder="1" applyAlignment="1">
      <alignment horizontal="center" vertical="center" wrapText="1"/>
    </xf>
    <xf numFmtId="186" fontId="24" fillId="0" borderId="68" xfId="0" applyNumberFormat="1" applyFont="1" applyFill="1" applyBorder="1" applyAlignment="1">
      <alignment horizontal="right" vertical="center"/>
    </xf>
    <xf numFmtId="186" fontId="24" fillId="0" borderId="69" xfId="0" applyNumberFormat="1" applyFont="1" applyBorder="1" applyAlignment="1">
      <alignment horizontal="right" vertical="center"/>
    </xf>
    <xf numFmtId="186" fontId="24" fillId="0" borderId="68" xfId="0" applyNumberFormat="1" applyFont="1" applyBorder="1" applyAlignment="1">
      <alignment horizontal="right" vertical="center"/>
    </xf>
    <xf numFmtId="0" fontId="15" fillId="0" borderId="70" xfId="0" applyFont="1" applyBorder="1" applyAlignment="1">
      <alignment vertical="center" wrapText="1"/>
    </xf>
    <xf numFmtId="0" fontId="15" fillId="0" borderId="71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64" applyFont="1" applyBorder="1" applyAlignment="1">
      <alignment vertical="center"/>
      <protection/>
    </xf>
    <xf numFmtId="0" fontId="10" fillId="0" borderId="0" xfId="67" applyFont="1" applyBorder="1" applyAlignment="1" applyProtection="1">
      <alignment horizontal="right" vertical="center"/>
      <protection/>
    </xf>
    <xf numFmtId="0" fontId="11" fillId="0" borderId="0" xfId="67" applyFont="1" applyBorder="1" applyAlignment="1" applyProtection="1">
      <alignment vertical="center"/>
      <protection/>
    </xf>
    <xf numFmtId="0" fontId="10" fillId="0" borderId="0" xfId="67" applyFont="1" applyBorder="1" applyAlignment="1" applyProtection="1">
      <alignment horizontal="distributed" vertical="center"/>
      <protection/>
    </xf>
    <xf numFmtId="185" fontId="24" fillId="0" borderId="72" xfId="48" applyNumberFormat="1" applyFont="1" applyBorder="1" applyAlignment="1">
      <alignment vertical="center"/>
    </xf>
    <xf numFmtId="185" fontId="24" fillId="0" borderId="73" xfId="48" applyNumberFormat="1" applyFont="1" applyBorder="1" applyAlignment="1">
      <alignment vertical="center"/>
    </xf>
    <xf numFmtId="185" fontId="25" fillId="0" borderId="73" xfId="50" applyNumberFormat="1" applyFont="1" applyBorder="1" applyAlignment="1">
      <alignment vertical="center"/>
    </xf>
    <xf numFmtId="0" fontId="6" fillId="0" borderId="0" xfId="67" applyFont="1" applyBorder="1">
      <alignment/>
      <protection/>
    </xf>
    <xf numFmtId="0" fontId="30" fillId="0" borderId="0" xfId="65" applyFont="1" applyAlignment="1">
      <alignment horizontal="center" vertical="center"/>
      <protection/>
    </xf>
    <xf numFmtId="0" fontId="29" fillId="0" borderId="0" xfId="65" applyFont="1" applyAlignment="1">
      <alignment horizontal="center" vertical="center"/>
      <protection/>
    </xf>
    <xf numFmtId="0" fontId="4" fillId="0" borderId="0" xfId="67" applyFont="1" applyBorder="1" applyAlignment="1" applyProtection="1">
      <alignment horizontal="distributed" vertical="center" indent="2"/>
      <protection/>
    </xf>
    <xf numFmtId="0" fontId="4" fillId="0" borderId="37" xfId="67" applyFont="1" applyBorder="1" applyAlignment="1" applyProtection="1">
      <alignment horizontal="distributed" vertical="center" indent="2"/>
      <protection/>
    </xf>
    <xf numFmtId="0" fontId="11" fillId="0" borderId="0" xfId="0" applyFont="1" applyFill="1" applyBorder="1" applyAlignment="1">
      <alignment horizontal="left" vertical="center"/>
    </xf>
    <xf numFmtId="0" fontId="8" fillId="0" borderId="0" xfId="67" applyFont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4" fillId="0" borderId="73" xfId="67" applyFont="1" applyBorder="1" applyAlignment="1" applyProtection="1">
      <alignment horizontal="center" vertical="center"/>
      <protection/>
    </xf>
    <xf numFmtId="0" fontId="4" fillId="0" borderId="74" xfId="67" applyFont="1" applyBorder="1" applyAlignment="1" applyProtection="1">
      <alignment horizontal="center" vertical="center"/>
      <protection/>
    </xf>
    <xf numFmtId="0" fontId="4" fillId="0" borderId="31" xfId="67" applyFont="1" applyBorder="1" applyAlignment="1" applyProtection="1">
      <alignment horizontal="distributed" vertical="center" indent="2"/>
      <protection/>
    </xf>
    <xf numFmtId="0" fontId="4" fillId="0" borderId="36" xfId="67" applyFont="1" applyBorder="1" applyAlignment="1" applyProtection="1">
      <alignment horizontal="distributed" vertical="center" indent="2"/>
      <protection/>
    </xf>
    <xf numFmtId="0" fontId="4" fillId="0" borderId="31" xfId="0" applyFont="1" applyBorder="1" applyAlignment="1">
      <alignment horizontal="justify" vertical="center"/>
    </xf>
    <xf numFmtId="0" fontId="4" fillId="0" borderId="36" xfId="0" applyFont="1" applyBorder="1" applyAlignment="1">
      <alignment horizontal="justify" vertical="center"/>
    </xf>
    <xf numFmtId="0" fontId="4" fillId="0" borderId="39" xfId="0" applyFont="1" applyBorder="1" applyAlignment="1">
      <alignment horizontal="justify" vertical="center"/>
    </xf>
    <xf numFmtId="0" fontId="4" fillId="0" borderId="75" xfId="0" applyFont="1" applyBorder="1" applyAlignment="1">
      <alignment horizontal="justify" vertical="center"/>
    </xf>
    <xf numFmtId="0" fontId="4" fillId="0" borderId="76" xfId="68" applyFont="1" applyBorder="1" applyAlignment="1">
      <alignment horizontal="center" vertical="center" wrapText="1"/>
      <protection/>
    </xf>
    <xf numFmtId="0" fontId="4" fillId="0" borderId="77" xfId="68" applyFont="1" applyBorder="1" applyAlignment="1">
      <alignment horizontal="center" vertical="center" wrapText="1"/>
      <protection/>
    </xf>
    <xf numFmtId="0" fontId="4" fillId="0" borderId="78" xfId="68" applyFont="1" applyBorder="1" applyAlignment="1">
      <alignment horizontal="distributed" vertical="center" wrapText="1" indent="1"/>
      <protection/>
    </xf>
    <xf numFmtId="0" fontId="4" fillId="0" borderId="79" xfId="68" applyFont="1" applyBorder="1" applyAlignment="1">
      <alignment horizontal="distributed" vertical="center" wrapText="1" indent="1"/>
      <protection/>
    </xf>
    <xf numFmtId="0" fontId="11" fillId="0" borderId="30" xfId="68" applyFont="1" applyBorder="1" applyAlignment="1">
      <alignment horizontal="left" vertical="center"/>
      <protection/>
    </xf>
    <xf numFmtId="0" fontId="11" fillId="0" borderId="30" xfId="68" applyFont="1" applyBorder="1" applyAlignment="1">
      <alignment horizontal="right"/>
      <protection/>
    </xf>
    <xf numFmtId="0" fontId="4" fillId="0" borderId="76" xfId="68" applyFont="1" applyBorder="1" applyAlignment="1">
      <alignment horizontal="left" vertical="center" wrapText="1" indent="1"/>
      <protection/>
    </xf>
    <xf numFmtId="0" fontId="4" fillId="0" borderId="77" xfId="68" applyFont="1" applyBorder="1" applyAlignment="1">
      <alignment horizontal="left" vertical="center" wrapText="1" indent="1"/>
      <protection/>
    </xf>
    <xf numFmtId="0" fontId="4" fillId="0" borderId="76" xfId="68" applyFont="1" applyBorder="1" applyAlignment="1">
      <alignment horizontal="distributed" vertical="center" wrapText="1" indent="1"/>
      <protection/>
    </xf>
    <xf numFmtId="0" fontId="4" fillId="0" borderId="77" xfId="68" applyFont="1" applyBorder="1" applyAlignment="1">
      <alignment horizontal="distributed" vertical="center" wrapText="1" indent="1"/>
      <protection/>
    </xf>
    <xf numFmtId="0" fontId="10" fillId="0" borderId="15" xfId="0" applyFont="1" applyBorder="1" applyAlignment="1">
      <alignment horizontal="distributed" vertical="center" wrapText="1"/>
    </xf>
    <xf numFmtId="0" fontId="10" fillId="0" borderId="80" xfId="0" applyFont="1" applyBorder="1" applyAlignment="1">
      <alignment horizontal="distributed" vertical="center" wrapText="1"/>
    </xf>
    <xf numFmtId="0" fontId="0" fillId="0" borderId="81" xfId="0" applyBorder="1" applyAlignment="1">
      <alignment horizontal="distributed" vertical="center" wrapText="1"/>
    </xf>
    <xf numFmtId="0" fontId="0" fillId="0" borderId="82" xfId="0" applyBorder="1" applyAlignment="1">
      <alignment horizontal="distributed" vertical="center" wrapText="1"/>
    </xf>
    <xf numFmtId="0" fontId="11" fillId="0" borderId="7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8" fillId="0" borderId="0" xfId="68" applyFont="1" applyAlignment="1">
      <alignment horizontal="left"/>
      <protection/>
    </xf>
    <xf numFmtId="0" fontId="11" fillId="0" borderId="11" xfId="68" applyFont="1" applyBorder="1" applyAlignment="1">
      <alignment horizontal="right"/>
      <protection/>
    </xf>
    <xf numFmtId="0" fontId="4" fillId="0" borderId="32" xfId="68" applyFont="1" applyBorder="1" applyAlignment="1">
      <alignment horizontal="left" vertical="center" wrapText="1" indent="1"/>
      <protection/>
    </xf>
    <xf numFmtId="0" fontId="4" fillId="0" borderId="83" xfId="68" applyFont="1" applyBorder="1" applyAlignment="1">
      <alignment horizontal="left" vertical="center" wrapText="1" indent="1"/>
      <protection/>
    </xf>
    <xf numFmtId="0" fontId="8" fillId="0" borderId="0" xfId="0" applyFont="1" applyAlignment="1">
      <alignment horizontal="left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distributed" vertical="center" indent="2"/>
    </xf>
    <xf numFmtId="0" fontId="4" fillId="0" borderId="87" xfId="0" applyFont="1" applyBorder="1" applyAlignment="1">
      <alignment horizontal="distributed" vertical="center" indent="2"/>
    </xf>
    <xf numFmtId="0" fontId="4" fillId="0" borderId="84" xfId="0" applyFont="1" applyBorder="1" applyAlignment="1">
      <alignment horizontal="distributed" vertical="center" indent="2"/>
    </xf>
    <xf numFmtId="0" fontId="4" fillId="0" borderId="8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10" fillId="0" borderId="90" xfId="0" applyFont="1" applyBorder="1" applyAlignment="1">
      <alignment horizontal="distributed" vertical="center" wrapText="1"/>
    </xf>
    <xf numFmtId="38" fontId="24" fillId="0" borderId="55" xfId="52" applyFont="1" applyBorder="1" applyAlignment="1">
      <alignment horizontal="right" vertical="center" wrapText="1"/>
    </xf>
    <xf numFmtId="38" fontId="24" fillId="0" borderId="49" xfId="52" applyFont="1" applyBorder="1" applyAlignment="1">
      <alignment horizontal="right" vertical="center" wrapText="1"/>
    </xf>
    <xf numFmtId="38" fontId="4" fillId="0" borderId="51" xfId="52" applyFont="1" applyBorder="1" applyAlignment="1">
      <alignment horizontal="center" vertical="center" wrapText="1"/>
    </xf>
    <xf numFmtId="38" fontId="4" fillId="0" borderId="65" xfId="52" applyFont="1" applyBorder="1" applyAlignment="1">
      <alignment horizontal="center" vertical="center" wrapText="1"/>
    </xf>
    <xf numFmtId="38" fontId="4" fillId="0" borderId="25" xfId="52" applyFont="1" applyBorder="1" applyAlignment="1">
      <alignment horizontal="center" vertical="center" wrapText="1"/>
    </xf>
    <xf numFmtId="209" fontId="24" fillId="0" borderId="51" xfId="52" applyNumberFormat="1" applyFont="1" applyBorder="1" applyAlignment="1">
      <alignment horizontal="right" vertical="center" wrapText="1"/>
    </xf>
    <xf numFmtId="209" fontId="24" fillId="0" borderId="65" xfId="52" applyNumberFormat="1" applyFont="1" applyBorder="1" applyAlignment="1">
      <alignment horizontal="right" vertical="center" wrapText="1"/>
    </xf>
    <xf numFmtId="209" fontId="24" fillId="0" borderId="25" xfId="52" applyNumberFormat="1" applyFont="1" applyBorder="1" applyAlignment="1">
      <alignment horizontal="right" vertical="center" wrapText="1"/>
    </xf>
    <xf numFmtId="38" fontId="4" fillId="0" borderId="24" xfId="52" applyFont="1" applyBorder="1" applyAlignment="1">
      <alignment horizontal="center" vertical="center" shrinkToFit="1"/>
    </xf>
    <xf numFmtId="38" fontId="4" fillId="0" borderId="65" xfId="52" applyFont="1" applyBorder="1" applyAlignment="1">
      <alignment horizontal="center" vertical="center" shrinkToFit="1"/>
    </xf>
    <xf numFmtId="38" fontId="4" fillId="0" borderId="25" xfId="52" applyFont="1" applyBorder="1" applyAlignment="1">
      <alignment horizontal="center" vertical="center" shrinkToFit="1"/>
    </xf>
    <xf numFmtId="191" fontId="4" fillId="0" borderId="24" xfId="52" applyNumberFormat="1" applyFont="1" applyBorder="1" applyAlignment="1">
      <alignment horizontal="center" vertical="center" wrapText="1"/>
    </xf>
    <xf numFmtId="191" fontId="4" fillId="0" borderId="65" xfId="52" applyNumberFormat="1" applyFont="1" applyBorder="1" applyAlignment="1">
      <alignment horizontal="center" vertical="center" wrapText="1"/>
    </xf>
    <xf numFmtId="191" fontId="4" fillId="0" borderId="25" xfId="52" applyNumberFormat="1" applyFont="1" applyBorder="1" applyAlignment="1">
      <alignment horizontal="center" vertical="center" wrapText="1"/>
    </xf>
    <xf numFmtId="38" fontId="4" fillId="0" borderId="24" xfId="52" applyFont="1" applyBorder="1" applyAlignment="1">
      <alignment horizontal="center" vertical="center" wrapText="1"/>
    </xf>
    <xf numFmtId="38" fontId="24" fillId="0" borderId="48" xfId="52" applyFont="1" applyBorder="1" applyAlignment="1">
      <alignment horizontal="right" vertical="center" wrapText="1"/>
    </xf>
    <xf numFmtId="38" fontId="4" fillId="0" borderId="18" xfId="52" applyFont="1" applyBorder="1" applyAlignment="1">
      <alignment horizontal="right" vertical="center" wrapText="1"/>
    </xf>
    <xf numFmtId="38" fontId="4" fillId="0" borderId="0" xfId="52" applyFont="1" applyBorder="1" applyAlignment="1">
      <alignment horizontal="right" vertical="center" wrapText="1"/>
    </xf>
    <xf numFmtId="38" fontId="21" fillId="0" borderId="70" xfId="52" applyFont="1" applyBorder="1" applyAlignment="1">
      <alignment horizontal="right" vertical="center" wrapText="1"/>
    </xf>
    <xf numFmtId="38" fontId="4" fillId="0" borderId="91" xfId="52" applyFont="1" applyBorder="1" applyAlignment="1">
      <alignment horizontal="center" vertical="center" wrapText="1"/>
    </xf>
    <xf numFmtId="38" fontId="4" fillId="0" borderId="18" xfId="52" applyFont="1" applyBorder="1" applyAlignment="1">
      <alignment horizontal="center" vertical="center" wrapText="1"/>
    </xf>
    <xf numFmtId="38" fontId="4" fillId="0" borderId="48" xfId="52" applyFont="1" applyBorder="1" applyAlignment="1">
      <alignment horizontal="center" vertical="center" wrapText="1"/>
    </xf>
    <xf numFmtId="38" fontId="4" fillId="0" borderId="92" xfId="52" applyFont="1" applyBorder="1" applyAlignment="1">
      <alignment horizontal="center" vertical="center" wrapText="1"/>
    </xf>
    <xf numFmtId="38" fontId="4" fillId="0" borderId="13" xfId="52" applyFont="1" applyBorder="1" applyAlignment="1">
      <alignment horizontal="center" vertical="center" wrapText="1"/>
    </xf>
    <xf numFmtId="38" fontId="4" fillId="0" borderId="23" xfId="52" applyFont="1" applyBorder="1" applyAlignment="1">
      <alignment horizontal="center" vertical="center" wrapText="1"/>
    </xf>
    <xf numFmtId="38" fontId="4" fillId="0" borderId="93" xfId="52" applyFont="1" applyBorder="1" applyAlignment="1">
      <alignment horizontal="distributed" vertical="center" wrapText="1"/>
    </xf>
    <xf numFmtId="38" fontId="4" fillId="0" borderId="94" xfId="52" applyFont="1" applyBorder="1" applyAlignment="1">
      <alignment horizontal="distributed" vertical="center" wrapText="1"/>
    </xf>
    <xf numFmtId="38" fontId="4" fillId="0" borderId="24" xfId="52" applyFont="1" applyBorder="1" applyAlignment="1">
      <alignment horizontal="distributed" vertical="center" wrapText="1"/>
    </xf>
    <xf numFmtId="38" fontId="4" fillId="0" borderId="65" xfId="52" applyFont="1" applyBorder="1" applyAlignment="1">
      <alignment horizontal="distributed" vertical="center" wrapText="1"/>
    </xf>
    <xf numFmtId="189" fontId="4" fillId="0" borderId="24" xfId="52" applyNumberFormat="1" applyFont="1" applyBorder="1" applyAlignment="1">
      <alignment horizontal="center" vertical="center" wrapText="1"/>
    </xf>
    <xf numFmtId="189" fontId="4" fillId="0" borderId="65" xfId="52" applyNumberFormat="1" applyFont="1" applyBorder="1" applyAlignment="1">
      <alignment horizontal="center" vertical="center" wrapText="1"/>
    </xf>
    <xf numFmtId="38" fontId="4" fillId="0" borderId="93" xfId="52" applyFont="1" applyBorder="1" applyAlignment="1">
      <alignment horizontal="center" vertical="center" wrapText="1"/>
    </xf>
    <xf numFmtId="38" fontId="4" fillId="0" borderId="95" xfId="52" applyFont="1" applyBorder="1" applyAlignment="1">
      <alignment horizontal="center" vertical="center" wrapText="1"/>
    </xf>
    <xf numFmtId="38" fontId="4" fillId="0" borderId="60" xfId="52" applyFont="1" applyBorder="1" applyAlignment="1">
      <alignment horizontal="center" vertical="center" wrapText="1"/>
    </xf>
    <xf numFmtId="38" fontId="5" fillId="0" borderId="13" xfId="52" applyFont="1" applyBorder="1" applyAlignment="1">
      <alignment horizontal="left" vertical="center" wrapText="1"/>
    </xf>
    <xf numFmtId="38" fontId="4" fillId="0" borderId="24" xfId="52" applyFont="1" applyBorder="1" applyAlignment="1">
      <alignment horizontal="distributed" vertical="center" shrinkToFit="1"/>
    </xf>
    <xf numFmtId="38" fontId="4" fillId="0" borderId="65" xfId="52" applyFont="1" applyBorder="1" applyAlignment="1">
      <alignment horizontal="distributed" vertical="center" shrinkToFit="1"/>
    </xf>
    <xf numFmtId="38" fontId="4" fillId="0" borderId="25" xfId="52" applyFont="1" applyBorder="1" applyAlignment="1">
      <alignment horizontal="distributed" vertical="center" shrinkToFit="1"/>
    </xf>
    <xf numFmtId="38" fontId="4" fillId="0" borderId="96" xfId="52" applyFont="1" applyBorder="1" applyAlignment="1">
      <alignment horizontal="distributed" vertical="center" wrapText="1"/>
    </xf>
    <xf numFmtId="38" fontId="24" fillId="0" borderId="24" xfId="52" applyFont="1" applyBorder="1" applyAlignment="1">
      <alignment horizontal="right" vertical="center" wrapText="1"/>
    </xf>
    <xf numFmtId="38" fontId="24" fillId="0" borderId="25" xfId="52" applyFont="1" applyBorder="1" applyAlignment="1">
      <alignment horizontal="right" vertical="center" wrapText="1"/>
    </xf>
    <xf numFmtId="189" fontId="4" fillId="0" borderId="25" xfId="52" applyNumberFormat="1" applyFont="1" applyBorder="1" applyAlignment="1">
      <alignment horizontal="center" vertical="center" wrapText="1"/>
    </xf>
    <xf numFmtId="38" fontId="4" fillId="0" borderId="25" xfId="52" applyFont="1" applyBorder="1" applyAlignment="1">
      <alignment horizontal="distributed" vertical="center" wrapText="1"/>
    </xf>
    <xf numFmtId="192" fontId="4" fillId="0" borderId="24" xfId="52" applyNumberFormat="1" applyFont="1" applyBorder="1" applyAlignment="1">
      <alignment horizontal="center" vertical="center" wrapText="1"/>
    </xf>
    <xf numFmtId="192" fontId="4" fillId="0" borderId="60" xfId="52" applyNumberFormat="1" applyFont="1" applyBorder="1" applyAlignment="1">
      <alignment horizontal="center" vertical="center" wrapText="1"/>
    </xf>
    <xf numFmtId="38" fontId="4" fillId="0" borderId="60" xfId="52" applyFont="1" applyBorder="1" applyAlignment="1">
      <alignment horizontal="center" vertical="center" shrinkToFit="1"/>
    </xf>
    <xf numFmtId="38" fontId="4" fillId="0" borderId="97" xfId="52" applyFont="1" applyBorder="1" applyAlignment="1">
      <alignment horizontal="center" vertical="center" wrapText="1"/>
    </xf>
    <xf numFmtId="38" fontId="4" fillId="0" borderId="98" xfId="52" applyFont="1" applyBorder="1" applyAlignment="1">
      <alignment horizontal="center" vertical="center" wrapText="1"/>
    </xf>
    <xf numFmtId="38" fontId="4" fillId="0" borderId="99" xfId="52" applyFont="1" applyBorder="1" applyAlignment="1">
      <alignment horizontal="center" vertical="center" wrapText="1"/>
    </xf>
    <xf numFmtId="38" fontId="24" fillId="0" borderId="65" xfId="52" applyFont="1" applyBorder="1" applyAlignment="1">
      <alignment horizontal="right" vertical="center" wrapText="1"/>
    </xf>
    <xf numFmtId="38" fontId="4" fillId="0" borderId="70" xfId="52" applyFont="1" applyBorder="1" applyAlignment="1">
      <alignment horizontal="right" wrapText="1"/>
    </xf>
    <xf numFmtId="0" fontId="1" fillId="0" borderId="0" xfId="63" applyFont="1" applyAlignment="1">
      <alignment horizontal="right" vertical="center" wrapText="1"/>
      <protection/>
    </xf>
    <xf numFmtId="0" fontId="26" fillId="0" borderId="55" xfId="63" applyFont="1" applyBorder="1" applyAlignment="1">
      <alignment horizontal="right" vertical="center" wrapText="1"/>
      <protection/>
    </xf>
    <xf numFmtId="38" fontId="24" fillId="0" borderId="24" xfId="52" applyFont="1" applyBorder="1" applyAlignment="1">
      <alignment vertical="center" wrapText="1"/>
    </xf>
    <xf numFmtId="38" fontId="24" fillId="0" borderId="65" xfId="52" applyFont="1" applyBorder="1" applyAlignment="1">
      <alignment vertical="center" wrapText="1"/>
    </xf>
    <xf numFmtId="38" fontId="24" fillId="0" borderId="25" xfId="52" applyFont="1" applyBorder="1" applyAlignment="1">
      <alignment vertical="center" wrapText="1"/>
    </xf>
    <xf numFmtId="0" fontId="6" fillId="0" borderId="65" xfId="63" applyFont="1" applyBorder="1" applyAlignment="1">
      <alignment horizontal="center" vertical="center" wrapText="1"/>
      <protection/>
    </xf>
    <xf numFmtId="38" fontId="4" fillId="0" borderId="70" xfId="52" applyFont="1" applyBorder="1" applyAlignment="1">
      <alignment horizontal="right" vertical="center" wrapText="1"/>
    </xf>
    <xf numFmtId="209" fontId="24" fillId="0" borderId="24" xfId="52" applyNumberFormat="1" applyFont="1" applyBorder="1" applyAlignment="1">
      <alignment horizontal="right" vertical="center" wrapText="1"/>
    </xf>
    <xf numFmtId="209" fontId="26" fillId="0" borderId="65" xfId="63" applyNumberFormat="1" applyFont="1" applyBorder="1" applyAlignment="1">
      <alignment horizontal="right" vertical="center" wrapText="1"/>
      <protection/>
    </xf>
    <xf numFmtId="190" fontId="4" fillId="0" borderId="24" xfId="52" applyNumberFormat="1" applyFont="1" applyBorder="1" applyAlignment="1" quotePrefix="1">
      <alignment horizontal="center" vertical="center" wrapText="1"/>
    </xf>
    <xf numFmtId="38" fontId="4" fillId="0" borderId="91" xfId="52" applyFont="1" applyBorder="1" applyAlignment="1">
      <alignment horizontal="left" vertical="center" wrapText="1"/>
    </xf>
    <xf numFmtId="0" fontId="1" fillId="0" borderId="59" xfId="63" applyFont="1" applyBorder="1" applyAlignment="1">
      <alignment horizontal="left" vertical="center" wrapText="1"/>
      <protection/>
    </xf>
    <xf numFmtId="190" fontId="4" fillId="0" borderId="24" xfId="52" applyNumberFormat="1" applyFont="1" applyBorder="1" applyAlignment="1">
      <alignment horizontal="center" vertical="center" wrapText="1"/>
    </xf>
    <xf numFmtId="190" fontId="4" fillId="0" borderId="65" xfId="52" applyNumberFormat="1" applyFont="1" applyBorder="1" applyAlignment="1">
      <alignment horizontal="center" vertical="center" wrapText="1"/>
    </xf>
    <xf numFmtId="190" fontId="4" fillId="0" borderId="25" xfId="52" applyNumberFormat="1" applyFont="1" applyBorder="1" applyAlignment="1">
      <alignment horizontal="center" vertical="center" wrapText="1"/>
    </xf>
    <xf numFmtId="38" fontId="24" fillId="0" borderId="24" xfId="52" applyFont="1" applyFill="1" applyBorder="1" applyAlignment="1">
      <alignment horizontal="center" vertical="center" wrapText="1"/>
    </xf>
    <xf numFmtId="38" fontId="24" fillId="0" borderId="65" xfId="52" applyFont="1" applyFill="1" applyBorder="1" applyAlignment="1">
      <alignment horizontal="center" vertical="center" wrapText="1"/>
    </xf>
    <xf numFmtId="38" fontId="4" fillId="0" borderId="24" xfId="52" applyFont="1" applyBorder="1" applyAlignment="1">
      <alignment horizontal="distributed" vertical="center" wrapText="1" shrinkToFit="1"/>
    </xf>
    <xf numFmtId="38" fontId="24" fillId="0" borderId="65" xfId="52" applyFont="1" applyBorder="1" applyAlignment="1">
      <alignment horizontal="center" vertical="center" wrapText="1"/>
    </xf>
    <xf numFmtId="38" fontId="24" fillId="0" borderId="25" xfId="52" applyFont="1" applyBorder="1" applyAlignment="1">
      <alignment horizontal="center" vertical="center" wrapText="1"/>
    </xf>
    <xf numFmtId="0" fontId="4" fillId="0" borderId="24" xfId="52" applyNumberFormat="1" applyFont="1" applyBorder="1" applyAlignment="1">
      <alignment horizontal="center" vertical="center" wrapText="1"/>
    </xf>
    <xf numFmtId="0" fontId="4" fillId="0" borderId="65" xfId="52" applyNumberFormat="1" applyFont="1" applyBorder="1" applyAlignment="1">
      <alignment horizontal="center" vertical="center" wrapText="1"/>
    </xf>
    <xf numFmtId="0" fontId="4" fillId="0" borderId="25" xfId="52" applyNumberFormat="1" applyFont="1" applyBorder="1" applyAlignment="1">
      <alignment horizontal="center" vertical="center" wrapText="1"/>
    </xf>
    <xf numFmtId="38" fontId="4" fillId="0" borderId="18" xfId="52" applyFont="1" applyBorder="1" applyAlignment="1">
      <alignment horizontal="left" vertical="center" wrapText="1"/>
    </xf>
    <xf numFmtId="38" fontId="4" fillId="0" borderId="0" xfId="52" applyFont="1" applyBorder="1" applyAlignment="1">
      <alignment horizontal="left" vertical="center" wrapText="1"/>
    </xf>
    <xf numFmtId="38" fontId="4" fillId="0" borderId="59" xfId="52" applyFont="1" applyBorder="1" applyAlignment="1">
      <alignment horizontal="left" vertical="center" wrapText="1"/>
    </xf>
    <xf numFmtId="38" fontId="4" fillId="0" borderId="20" xfId="52" applyFont="1" applyBorder="1" applyAlignment="1">
      <alignment horizontal="left" vertical="center" wrapText="1"/>
    </xf>
    <xf numFmtId="38" fontId="4" fillId="0" borderId="19" xfId="52" applyFont="1" applyBorder="1" applyAlignment="1">
      <alignment horizontal="right" vertical="center" wrapText="1"/>
    </xf>
    <xf numFmtId="38" fontId="4" fillId="0" borderId="100" xfId="52" applyFont="1" applyBorder="1" applyAlignment="1">
      <alignment horizontal="distributed" vertical="center" wrapText="1"/>
    </xf>
    <xf numFmtId="38" fontId="4" fillId="0" borderId="101" xfId="52" applyFont="1" applyBorder="1" applyAlignment="1">
      <alignment horizontal="distributed" vertical="center" wrapText="1"/>
    </xf>
    <xf numFmtId="38" fontId="24" fillId="0" borderId="101" xfId="52" applyFont="1" applyBorder="1" applyAlignment="1">
      <alignment horizontal="right" vertical="center" wrapText="1"/>
    </xf>
    <xf numFmtId="38" fontId="4" fillId="0" borderId="44" xfId="52" applyFont="1" applyBorder="1" applyAlignment="1">
      <alignment horizontal="center" vertical="center" wrapText="1"/>
    </xf>
    <xf numFmtId="38" fontId="4" fillId="0" borderId="94" xfId="52" applyFont="1" applyBorder="1" applyAlignment="1">
      <alignment horizontal="center" vertical="center" wrapText="1"/>
    </xf>
    <xf numFmtId="38" fontId="4" fillId="0" borderId="96" xfId="52" applyFont="1" applyBorder="1" applyAlignment="1">
      <alignment horizontal="center" vertical="center" wrapText="1"/>
    </xf>
    <xf numFmtId="196" fontId="24" fillId="0" borderId="48" xfId="52" applyNumberFormat="1" applyFont="1" applyBorder="1" applyAlignment="1">
      <alignment horizontal="right" vertical="center" wrapText="1"/>
    </xf>
    <xf numFmtId="196" fontId="24" fillId="0" borderId="49" xfId="52" applyNumberFormat="1" applyFont="1" applyBorder="1" applyAlignment="1">
      <alignment horizontal="right" vertical="center" wrapText="1"/>
    </xf>
    <xf numFmtId="190" fontId="24" fillId="0" borderId="24" xfId="52" applyNumberFormat="1" applyFont="1" applyBorder="1" applyAlignment="1">
      <alignment horizontal="center" vertical="center" wrapText="1"/>
    </xf>
    <xf numFmtId="190" fontId="24" fillId="0" borderId="25" xfId="52" applyNumberFormat="1" applyFont="1" applyBorder="1" applyAlignment="1">
      <alignment horizontal="center" vertical="center" wrapText="1"/>
    </xf>
    <xf numFmtId="191" fontId="4" fillId="0" borderId="60" xfId="52" applyNumberFormat="1" applyFont="1" applyBorder="1" applyAlignment="1">
      <alignment horizontal="center" vertical="center" wrapText="1"/>
    </xf>
    <xf numFmtId="38" fontId="27" fillId="0" borderId="0" xfId="52" applyFont="1" applyAlignment="1">
      <alignment horizontal="left" vertical="center" wrapText="1"/>
    </xf>
    <xf numFmtId="38" fontId="1" fillId="0" borderId="13" xfId="52" applyFont="1" applyBorder="1" applyAlignment="1">
      <alignment horizontal="left" vertical="center" wrapText="1"/>
    </xf>
    <xf numFmtId="38" fontId="4" fillId="0" borderId="44" xfId="52" applyFont="1" applyBorder="1" applyAlignment="1">
      <alignment horizontal="distributed" vertical="center" wrapText="1"/>
    </xf>
    <xf numFmtId="38" fontId="4" fillId="0" borderId="51" xfId="52" applyFont="1" applyBorder="1" applyAlignment="1">
      <alignment horizontal="distributed" vertical="center" wrapText="1"/>
    </xf>
    <xf numFmtId="38" fontId="24" fillId="0" borderId="51" xfId="52" applyFont="1" applyBorder="1" applyAlignment="1">
      <alignment horizontal="right" vertical="center" wrapText="1"/>
    </xf>
    <xf numFmtId="189" fontId="4" fillId="0" borderId="60" xfId="52" applyNumberFormat="1" applyFont="1" applyBorder="1" applyAlignment="1">
      <alignment horizontal="center" vertical="center" wrapText="1"/>
    </xf>
    <xf numFmtId="38" fontId="24" fillId="0" borderId="24" xfId="52" applyFont="1" applyFill="1" applyBorder="1" applyAlignment="1">
      <alignment horizontal="right" vertical="center" wrapText="1"/>
    </xf>
    <xf numFmtId="0" fontId="26" fillId="0" borderId="25" xfId="63" applyFont="1" applyBorder="1" applyAlignment="1">
      <alignment vertical="center" wrapText="1"/>
      <protection/>
    </xf>
    <xf numFmtId="0" fontId="1" fillId="0" borderId="65" xfId="63" applyFont="1" applyBorder="1" applyAlignment="1">
      <alignment horizontal="distributed" vertical="center" shrinkToFit="1"/>
      <protection/>
    </xf>
    <xf numFmtId="210" fontId="4" fillId="0" borderId="24" xfId="52" applyNumberFormat="1" applyFont="1" applyBorder="1" applyAlignment="1">
      <alignment horizontal="center" vertical="center" wrapText="1"/>
    </xf>
    <xf numFmtId="210" fontId="4" fillId="0" borderId="60" xfId="52" applyNumberFormat="1" applyFont="1" applyBorder="1" applyAlignment="1">
      <alignment horizontal="center" vertical="center" wrapText="1"/>
    </xf>
    <xf numFmtId="0" fontId="4" fillId="0" borderId="102" xfId="64" applyFont="1" applyBorder="1" applyAlignment="1">
      <alignment horizontal="distributed" vertical="center" indent="1"/>
      <protection/>
    </xf>
    <xf numFmtId="0" fontId="4" fillId="0" borderId="33" xfId="64" applyFont="1" applyBorder="1" applyAlignment="1">
      <alignment horizontal="distributed" vertical="center" indent="1"/>
      <protection/>
    </xf>
    <xf numFmtId="196" fontId="24" fillId="0" borderId="0" xfId="50" applyNumberFormat="1" applyFont="1" applyFill="1" applyBorder="1" applyAlignment="1">
      <alignment horizontal="right" vertical="center"/>
    </xf>
    <xf numFmtId="0" fontId="4" fillId="0" borderId="103" xfId="64" applyFont="1" applyBorder="1" applyAlignment="1">
      <alignment horizontal="distributed" vertical="center" indent="1"/>
      <protection/>
    </xf>
    <xf numFmtId="0" fontId="4" fillId="0" borderId="0" xfId="64" applyFont="1" applyBorder="1" applyAlignment="1">
      <alignment horizontal="distributed" vertical="center" indent="1"/>
      <protection/>
    </xf>
    <xf numFmtId="196" fontId="24" fillId="0" borderId="104" xfId="50" applyNumberFormat="1" applyFont="1" applyFill="1" applyBorder="1" applyAlignment="1">
      <alignment horizontal="right" vertical="center"/>
    </xf>
    <xf numFmtId="196" fontId="24" fillId="0" borderId="81" xfId="50" applyNumberFormat="1" applyFont="1" applyFill="1" applyBorder="1" applyAlignment="1">
      <alignment horizontal="right" vertical="center"/>
    </xf>
    <xf numFmtId="195" fontId="4" fillId="0" borderId="104" xfId="50" applyNumberFormat="1" applyFont="1" applyFill="1" applyBorder="1" applyAlignment="1">
      <alignment horizontal="center" vertical="center" wrapText="1"/>
    </xf>
    <xf numFmtId="195" fontId="4" fillId="0" borderId="0" xfId="50" applyNumberFormat="1" applyFont="1" applyFill="1" applyBorder="1" applyAlignment="1">
      <alignment horizontal="center" vertical="center" wrapText="1"/>
    </xf>
    <xf numFmtId="0" fontId="4" fillId="0" borderId="103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distributed" vertical="center" indent="2"/>
      <protection/>
    </xf>
    <xf numFmtId="0" fontId="4" fillId="0" borderId="38" xfId="64" applyFont="1" applyBorder="1" applyAlignment="1">
      <alignment horizontal="distributed" vertical="center" indent="2"/>
      <protection/>
    </xf>
    <xf numFmtId="186" fontId="24" fillId="0" borderId="11" xfId="64" applyNumberFormat="1" applyFont="1" applyBorder="1" applyAlignment="1">
      <alignment horizontal="right" vertical="center"/>
      <protection/>
    </xf>
    <xf numFmtId="196" fontId="24" fillId="0" borderId="105" xfId="50" applyNumberFormat="1" applyFont="1" applyFill="1" applyBorder="1" applyAlignment="1">
      <alignment horizontal="right" vertical="center"/>
    </xf>
    <xf numFmtId="196" fontId="24" fillId="0" borderId="11" xfId="50" applyNumberFormat="1" applyFont="1" applyFill="1" applyBorder="1" applyAlignment="1">
      <alignment horizontal="right" vertical="center"/>
    </xf>
    <xf numFmtId="196" fontId="24" fillId="0" borderId="106" xfId="50" applyNumberFormat="1" applyFont="1" applyFill="1" applyBorder="1" applyAlignment="1">
      <alignment horizontal="right" vertical="center"/>
    </xf>
    <xf numFmtId="0" fontId="8" fillId="0" borderId="0" xfId="64" applyFont="1" applyAlignment="1">
      <alignment horizontal="left"/>
      <protection/>
    </xf>
    <xf numFmtId="49" fontId="4" fillId="0" borderId="10" xfId="0" applyNumberFormat="1" applyFont="1" applyBorder="1" applyAlignment="1">
      <alignment horizontal="center" vertical="center"/>
    </xf>
    <xf numFmtId="49" fontId="4" fillId="0" borderId="107" xfId="0" applyNumberFormat="1" applyFont="1" applyBorder="1" applyAlignment="1">
      <alignment horizontal="center" vertical="center"/>
    </xf>
    <xf numFmtId="0" fontId="4" fillId="0" borderId="108" xfId="64" applyFont="1" applyBorder="1" applyAlignment="1">
      <alignment horizontal="distributed" vertical="center" indent="1"/>
      <protection/>
    </xf>
    <xf numFmtId="0" fontId="4" fillId="0" borderId="11" xfId="64" applyFont="1" applyBorder="1" applyAlignment="1">
      <alignment horizontal="distributed" vertical="center" indent="1"/>
      <protection/>
    </xf>
    <xf numFmtId="0" fontId="4" fillId="0" borderId="31" xfId="64" applyFont="1" applyBorder="1" applyAlignment="1">
      <alignment horizontal="distributed" vertical="center" indent="2"/>
      <protection/>
    </xf>
    <xf numFmtId="0" fontId="4" fillId="0" borderId="36" xfId="64" applyFont="1" applyBorder="1" applyAlignment="1">
      <alignment horizontal="distributed" vertical="center" indent="2"/>
      <protection/>
    </xf>
    <xf numFmtId="186" fontId="24" fillId="0" borderId="31" xfId="64" applyNumberFormat="1" applyFont="1" applyBorder="1" applyAlignment="1">
      <alignment horizontal="right" vertical="center"/>
      <protection/>
    </xf>
    <xf numFmtId="0" fontId="4" fillId="0" borderId="109" xfId="64" applyFont="1" applyBorder="1" applyAlignment="1">
      <alignment horizontal="center" vertical="center" textRotation="255"/>
      <protection/>
    </xf>
    <xf numFmtId="0" fontId="4" fillId="0" borderId="110" xfId="64" applyFont="1" applyBorder="1" applyAlignment="1">
      <alignment horizontal="center" vertical="center" textRotation="255"/>
      <protection/>
    </xf>
    <xf numFmtId="0" fontId="4" fillId="0" borderId="111" xfId="64" applyFont="1" applyBorder="1" applyAlignment="1">
      <alignment horizontal="center" vertical="center" textRotation="255"/>
      <protection/>
    </xf>
    <xf numFmtId="0" fontId="4" fillId="0" borderId="112" xfId="64" applyFont="1" applyBorder="1" applyAlignment="1">
      <alignment horizontal="distributed" vertical="center" indent="1"/>
      <protection/>
    </xf>
    <xf numFmtId="0" fontId="4" fillId="0" borderId="32" xfId="64" applyFont="1" applyBorder="1" applyAlignment="1">
      <alignment horizontal="distributed" vertical="center" indent="1"/>
      <protection/>
    </xf>
    <xf numFmtId="195" fontId="24" fillId="0" borderId="113" xfId="50" applyNumberFormat="1" applyFont="1" applyFill="1" applyBorder="1" applyAlignment="1">
      <alignment horizontal="right" vertical="center"/>
    </xf>
    <xf numFmtId="195" fontId="24" fillId="0" borderId="32" xfId="50" applyNumberFormat="1" applyFont="1" applyFill="1" applyBorder="1" applyAlignment="1">
      <alignment horizontal="right" vertical="center"/>
    </xf>
    <xf numFmtId="195" fontId="24" fillId="0" borderId="114" xfId="50" applyNumberFormat="1" applyFont="1" applyFill="1" applyBorder="1" applyAlignment="1">
      <alignment horizontal="right" vertical="center"/>
    </xf>
    <xf numFmtId="0" fontId="4" fillId="0" borderId="115" xfId="64" applyFont="1" applyBorder="1" applyAlignment="1">
      <alignment horizontal="center" vertical="center" textRotation="255"/>
      <protection/>
    </xf>
    <xf numFmtId="196" fontId="24" fillId="0" borderId="116" xfId="50" applyNumberFormat="1" applyFont="1" applyFill="1" applyBorder="1" applyAlignment="1">
      <alignment horizontal="right" vertical="center"/>
    </xf>
    <xf numFmtId="196" fontId="24" fillId="0" borderId="33" xfId="50" applyNumberFormat="1" applyFont="1" applyFill="1" applyBorder="1" applyAlignment="1">
      <alignment horizontal="right" vertical="center"/>
    </xf>
    <xf numFmtId="196" fontId="24" fillId="0" borderId="117" xfId="50" applyNumberFormat="1" applyFont="1" applyFill="1" applyBorder="1" applyAlignment="1">
      <alignment horizontal="right" vertical="center"/>
    </xf>
    <xf numFmtId="0" fontId="4" fillId="0" borderId="118" xfId="64" applyFont="1" applyBorder="1" applyAlignment="1">
      <alignment horizontal="center" vertical="center" textRotation="255"/>
      <protection/>
    </xf>
    <xf numFmtId="0" fontId="4" fillId="0" borderId="119" xfId="64" applyFont="1" applyBorder="1" applyAlignment="1">
      <alignment horizontal="distributed" vertical="center" indent="1"/>
      <protection/>
    </xf>
    <xf numFmtId="0" fontId="4" fillId="0" borderId="31" xfId="64" applyFont="1" applyBorder="1" applyAlignment="1">
      <alignment horizontal="distributed" vertical="center" indent="1"/>
      <protection/>
    </xf>
    <xf numFmtId="195" fontId="24" fillId="0" borderId="120" xfId="50" applyNumberFormat="1" applyFont="1" applyFill="1" applyBorder="1" applyAlignment="1">
      <alignment horizontal="right" vertical="center"/>
    </xf>
    <xf numFmtId="195" fontId="24" fillId="0" borderId="31" xfId="50" applyNumberFormat="1" applyFont="1" applyFill="1" applyBorder="1" applyAlignment="1">
      <alignment horizontal="right" vertical="center"/>
    </xf>
    <xf numFmtId="195" fontId="24" fillId="0" borderId="121" xfId="50" applyNumberFormat="1" applyFont="1" applyFill="1" applyBorder="1" applyAlignment="1">
      <alignment horizontal="right" vertical="center"/>
    </xf>
    <xf numFmtId="195" fontId="24" fillId="0" borderId="104" xfId="50" applyNumberFormat="1" applyFont="1" applyFill="1" applyBorder="1" applyAlignment="1">
      <alignment horizontal="right" vertical="center"/>
    </xf>
    <xf numFmtId="195" fontId="24" fillId="0" borderId="0" xfId="50" applyNumberFormat="1" applyFont="1" applyFill="1" applyBorder="1" applyAlignment="1">
      <alignment horizontal="right" vertical="center"/>
    </xf>
    <xf numFmtId="195" fontId="24" fillId="0" borderId="81" xfId="50" applyNumberFormat="1" applyFont="1" applyFill="1" applyBorder="1" applyAlignment="1">
      <alignment horizontal="right" vertical="center"/>
    </xf>
    <xf numFmtId="202" fontId="4" fillId="0" borderId="0" xfId="64" applyNumberFormat="1" applyFont="1" applyBorder="1" applyAlignment="1">
      <alignment horizontal="distributed" vertical="center" indent="1"/>
      <protection/>
    </xf>
    <xf numFmtId="201" fontId="24" fillId="0" borderId="0" xfId="64" applyNumberFormat="1" applyFont="1" applyFill="1" applyBorder="1" applyAlignment="1" applyProtection="1">
      <alignment horizontal="right" vertical="center"/>
      <protection/>
    </xf>
    <xf numFmtId="202" fontId="4" fillId="0" borderId="11" xfId="64" applyNumberFormat="1" applyFont="1" applyBorder="1" applyAlignment="1">
      <alignment horizontal="distributed" vertical="center" indent="1"/>
      <protection/>
    </xf>
    <xf numFmtId="201" fontId="24" fillId="0" borderId="11" xfId="64" applyNumberFormat="1" applyFont="1" applyBorder="1" applyAlignment="1">
      <alignment horizontal="right" vertical="center"/>
      <protection/>
    </xf>
    <xf numFmtId="0" fontId="4" fillId="0" borderId="12" xfId="64" applyFont="1" applyBorder="1" applyAlignment="1">
      <alignment horizontal="center" vertical="center"/>
      <protection/>
    </xf>
    <xf numFmtId="0" fontId="4" fillId="0" borderId="122" xfId="64" applyFont="1" applyBorder="1" applyAlignment="1">
      <alignment horizontal="center" vertical="center"/>
      <protection/>
    </xf>
    <xf numFmtId="0" fontId="4" fillId="0" borderId="107" xfId="64" applyFont="1" applyBorder="1" applyAlignment="1">
      <alignment horizontal="center" vertical="center"/>
      <protection/>
    </xf>
    <xf numFmtId="185" fontId="24" fillId="0" borderId="0" xfId="64" applyNumberFormat="1" applyFont="1" applyBorder="1" applyAlignment="1">
      <alignment horizontal="right" vertical="center"/>
      <protection/>
    </xf>
    <xf numFmtId="0" fontId="8" fillId="0" borderId="0" xfId="64" applyFont="1" applyAlignment="1" applyProtection="1">
      <alignment horizontal="left"/>
      <protection/>
    </xf>
    <xf numFmtId="49" fontId="4" fillId="0" borderId="123" xfId="0" applyNumberFormat="1" applyFont="1" applyBorder="1" applyAlignment="1">
      <alignment horizontal="center" vertical="center"/>
    </xf>
    <xf numFmtId="202" fontId="4" fillId="0" borderId="31" xfId="0" applyNumberFormat="1" applyFont="1" applyBorder="1" applyAlignment="1">
      <alignment horizontal="distributed" vertical="center" indent="1"/>
    </xf>
    <xf numFmtId="185" fontId="24" fillId="0" borderId="31" xfId="50" applyNumberFormat="1" applyFont="1" applyFill="1" applyBorder="1" applyAlignment="1">
      <alignment horizontal="right" vertical="center"/>
    </xf>
    <xf numFmtId="185" fontId="24" fillId="0" borderId="0" xfId="64" applyNumberFormat="1" applyFont="1" applyAlignment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98統計書08-01契約口数の推移" xfId="66"/>
    <cellStyle name="標準_98統計書09-03用途別使用水量の推移" xfId="67"/>
    <cellStyle name="標準_98統計書09-06累年別業務概要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17716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9343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29</xdr:row>
      <xdr:rowOff>19050</xdr:rowOff>
    </xdr:from>
    <xdr:to>
      <xdr:col>2</xdr:col>
      <xdr:colOff>0</xdr:colOff>
      <xdr:row>30</xdr:row>
      <xdr:rowOff>0</xdr:rowOff>
    </xdr:to>
    <xdr:sp>
      <xdr:nvSpPr>
        <xdr:cNvPr id="3" name="Line 8"/>
        <xdr:cNvSpPr>
          <a:spLocks/>
        </xdr:cNvSpPr>
      </xdr:nvSpPr>
      <xdr:spPr>
        <a:xfrm>
          <a:off x="19050" y="7953375"/>
          <a:ext cx="17716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2</xdr:col>
      <xdr:colOff>0</xdr:colOff>
      <xdr:row>23</xdr:row>
      <xdr:rowOff>333375</xdr:rowOff>
    </xdr:to>
    <xdr:sp>
      <xdr:nvSpPr>
        <xdr:cNvPr id="1" name="Line 1"/>
        <xdr:cNvSpPr>
          <a:spLocks/>
        </xdr:cNvSpPr>
      </xdr:nvSpPr>
      <xdr:spPr>
        <a:xfrm>
          <a:off x="0" y="5486400"/>
          <a:ext cx="1600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81000"/>
          <a:ext cx="15906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4</xdr:col>
      <xdr:colOff>19050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38150"/>
          <a:ext cx="27432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32</xdr:row>
      <xdr:rowOff>0</xdr:rowOff>
    </xdr:from>
    <xdr:to>
      <xdr:col>4</xdr:col>
      <xdr:colOff>19050</xdr:colOff>
      <xdr:row>33</xdr:row>
      <xdr:rowOff>9525</xdr:rowOff>
    </xdr:to>
    <xdr:sp>
      <xdr:nvSpPr>
        <xdr:cNvPr id="2" name="Line 1"/>
        <xdr:cNvSpPr>
          <a:spLocks/>
        </xdr:cNvSpPr>
      </xdr:nvSpPr>
      <xdr:spPr>
        <a:xfrm>
          <a:off x="0" y="8877300"/>
          <a:ext cx="2743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9;&#31532;&#65297;&#31456;&#12288;&#27839;&#38761;&#12539;&#22303;&#22320;&#12539;&#27671;&#359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02932\AppData\Roaming\Microsoft\AddIns\Relaxtool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インデックス"/>
      <sheetName val="第1章"/>
      <sheetName val="1-1あゆみ"/>
      <sheetName val="1-2位置・面積"/>
      <sheetName val="1-2位置・面積(修正前)"/>
      <sheetName val="1-3気象"/>
      <sheetName val="1-4指標"/>
      <sheetName val="1-4指標(back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table"/>
      <sheetName val="BinaryView"/>
      <sheetName val="Undo"/>
      <sheetName val="Info"/>
      <sheetName val="stampEx"/>
      <sheetName val="stampBz1"/>
      <sheetName val="stampBz1r"/>
      <sheetName val="stampBz2"/>
      <sheetName val="stampBz2r"/>
      <sheetName val="stampBz3"/>
      <sheetName val="stampBz3r"/>
      <sheetName val="sakura"/>
      <sheetName val="fsGallery01"/>
      <sheetName val="fsGallery02"/>
      <sheetName val="fsGallery03"/>
      <sheetName val="fsGallery04"/>
      <sheetName val="fsGallery05"/>
      <sheetName val="fsGallery06"/>
      <sheetName val="SQL"/>
      <sheetName val="単票形式ファイル読込定義シート"/>
      <sheetName val="Grep結果"/>
      <sheetName val="ページ数カウント結果"/>
      <sheetName val="比較結果"/>
      <sheetName val="key"/>
      <sheetName val="Section"/>
      <sheetName val="ShortC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="85" zoomScaleSheetLayoutView="85" workbookViewId="0" topLeftCell="A1">
      <selection activeCell="A1" sqref="A1"/>
    </sheetView>
  </sheetViews>
  <sheetFormatPr defaultColWidth="9.125" defaultRowHeight="12.75"/>
  <cols>
    <col min="1" max="10" width="9.875" style="237" customWidth="1"/>
    <col min="11" max="19" width="9.875" style="241" customWidth="1"/>
    <col min="20" max="20" width="9.875" style="242" customWidth="1"/>
    <col min="21" max="16384" width="9.125" style="237" customWidth="1"/>
  </cols>
  <sheetData>
    <row r="1" ht="27" customHeight="1">
      <c r="J1" s="240"/>
    </row>
    <row r="2" ht="27" customHeight="1">
      <c r="J2" s="240"/>
    </row>
    <row r="3" ht="27" customHeight="1"/>
    <row r="4" spans="1:20" ht="27" customHeight="1">
      <c r="A4" s="238"/>
      <c r="B4" s="238"/>
      <c r="C4" s="238"/>
      <c r="D4" s="238"/>
      <c r="E4" s="238"/>
      <c r="F4" s="238"/>
      <c r="G4" s="238"/>
      <c r="H4" s="238"/>
      <c r="I4" s="238"/>
      <c r="J4" s="238"/>
      <c r="T4" s="243"/>
    </row>
    <row r="5" spans="1:20" ht="27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  <c r="T5" s="244"/>
    </row>
    <row r="6" ht="27" customHeight="1"/>
    <row r="7" spans="1:10" ht="30" customHeight="1">
      <c r="A7" s="278" t="s">
        <v>227</v>
      </c>
      <c r="B7" s="278"/>
      <c r="C7" s="278"/>
      <c r="D7" s="278"/>
      <c r="E7" s="278"/>
      <c r="F7" s="278"/>
      <c r="G7" s="278"/>
      <c r="H7" s="278"/>
      <c r="I7" s="278"/>
      <c r="J7" s="278"/>
    </row>
    <row r="8" ht="27" customHeight="1"/>
    <row r="9" spans="1:20" ht="27" customHeight="1">
      <c r="A9" s="238"/>
      <c r="B9" s="238"/>
      <c r="C9" s="238"/>
      <c r="D9" s="238"/>
      <c r="E9" s="238"/>
      <c r="F9" s="238"/>
      <c r="G9" s="238"/>
      <c r="H9" s="238"/>
      <c r="I9" s="238"/>
      <c r="J9" s="238"/>
      <c r="T9" s="243"/>
    </row>
    <row r="10" ht="27" customHeight="1"/>
    <row r="11" spans="1:10" ht="27" customHeight="1">
      <c r="A11" s="279" t="s">
        <v>228</v>
      </c>
      <c r="B11" s="279"/>
      <c r="C11" s="279"/>
      <c r="D11" s="279"/>
      <c r="E11" s="279"/>
      <c r="F11" s="279"/>
      <c r="G11" s="279"/>
      <c r="H11" s="279"/>
      <c r="I11" s="279"/>
      <c r="J11" s="279"/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spans="1:20" ht="27" customHeight="1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T24" s="243"/>
    </row>
    <row r="25" spans="1:20" ht="27" customHeight="1">
      <c r="A25" s="238"/>
      <c r="B25" s="238"/>
      <c r="C25" s="238"/>
      <c r="D25" s="238"/>
      <c r="E25" s="238"/>
      <c r="F25" s="238"/>
      <c r="G25" s="238"/>
      <c r="H25" s="238"/>
      <c r="I25" s="238"/>
      <c r="J25" s="238"/>
      <c r="T25" s="243"/>
    </row>
    <row r="26" ht="27" customHeight="1"/>
    <row r="27" ht="27" customHeight="1"/>
    <row r="28" ht="27" customHeight="1"/>
    <row r="29" ht="27" customHeight="1"/>
    <row r="30" ht="27" customHeight="1"/>
  </sheetData>
  <sheetProtection/>
  <mergeCells count="2">
    <mergeCell ref="A7:J7"/>
    <mergeCell ref="A11:J11"/>
  </mergeCells>
  <printOptions horizontalCentered="1"/>
  <pageMargins left="0.5905511811023623" right="0.5905511811023623" top="0.7086614173228347" bottom="0.3937007874015748" header="0.31496062992125984" footer="0.31496062992125984"/>
  <pageSetup firstPageNumber="111" useFirstPageNumber="1" horizontalDpi="600" verticalDpi="600" orientation="portrait" paperSize="9" scale="96" r:id="rId1"/>
  <colBreaks count="1" manualBreakCount="1">
    <brk id="10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39"/>
  <sheetViews>
    <sheetView defaultGridColor="0" view="pageBreakPreview" zoomScaleNormal="87" zoomScaleSheetLayoutView="100" colorId="22" workbookViewId="0" topLeftCell="A11">
      <selection activeCell="G15" sqref="G15"/>
    </sheetView>
  </sheetViews>
  <sheetFormatPr defaultColWidth="10.375" defaultRowHeight="12.75"/>
  <cols>
    <col min="1" max="1" width="4.75390625" style="1" customWidth="1"/>
    <col min="2" max="2" width="18.75390625" style="11" customWidth="1"/>
    <col min="3" max="6" width="14.75390625" style="1" customWidth="1"/>
    <col min="7" max="7" width="14.75390625" style="3" customWidth="1"/>
    <col min="8" max="16384" width="10.375" style="1" customWidth="1"/>
  </cols>
  <sheetData>
    <row r="1" spans="1:10" s="5" customFormat="1" ht="16.5">
      <c r="A1" s="284" t="s">
        <v>1</v>
      </c>
      <c r="B1" s="284"/>
      <c r="C1" s="284"/>
      <c r="D1" s="284"/>
      <c r="E1" s="284"/>
      <c r="F1" s="284"/>
      <c r="G1" s="284"/>
      <c r="J1" s="6"/>
    </row>
    <row r="2" spans="1:10" s="8" customFormat="1" ht="14.25" customHeight="1" thickBot="1">
      <c r="A2" s="15"/>
      <c r="B2" s="16"/>
      <c r="C2" s="17"/>
      <c r="D2" s="17"/>
      <c r="E2" s="17"/>
      <c r="F2" s="17"/>
      <c r="G2" s="18" t="s">
        <v>23</v>
      </c>
      <c r="J2" s="9"/>
    </row>
    <row r="3" spans="1:7" ht="24.75" customHeight="1">
      <c r="A3" s="113" t="s">
        <v>232</v>
      </c>
      <c r="B3" s="114" t="s">
        <v>231</v>
      </c>
      <c r="C3" s="4" t="s">
        <v>197</v>
      </c>
      <c r="D3" s="4" t="s">
        <v>198</v>
      </c>
      <c r="E3" s="4" t="s">
        <v>217</v>
      </c>
      <c r="F3" s="4" t="s">
        <v>249</v>
      </c>
      <c r="G3" s="163" t="s">
        <v>261</v>
      </c>
    </row>
    <row r="4" spans="1:7" ht="23.25" customHeight="1">
      <c r="A4" s="289" t="s">
        <v>2</v>
      </c>
      <c r="B4" s="290"/>
      <c r="C4" s="121">
        <v>4799238</v>
      </c>
      <c r="D4" s="121">
        <v>4879776</v>
      </c>
      <c r="E4" s="121">
        <v>4857651</v>
      </c>
      <c r="F4" s="172">
        <v>4857663</v>
      </c>
      <c r="G4" s="180">
        <v>4832081</v>
      </c>
    </row>
    <row r="5" spans="1:7" ht="23.25" customHeight="1">
      <c r="A5" s="13"/>
      <c r="B5" s="139" t="s">
        <v>3</v>
      </c>
      <c r="C5" s="121">
        <v>4049026</v>
      </c>
      <c r="D5" s="121">
        <v>4092709</v>
      </c>
      <c r="E5" s="121">
        <v>4135034</v>
      </c>
      <c r="F5" s="172">
        <v>4127740</v>
      </c>
      <c r="G5" s="180">
        <v>4190420</v>
      </c>
    </row>
    <row r="6" spans="1:7" ht="23.25" customHeight="1">
      <c r="A6" s="13"/>
      <c r="B6" s="139" t="s">
        <v>4</v>
      </c>
      <c r="C6" s="121">
        <v>726363</v>
      </c>
      <c r="D6" s="121">
        <v>738427</v>
      </c>
      <c r="E6" s="121">
        <v>711322</v>
      </c>
      <c r="F6" s="172">
        <v>720506</v>
      </c>
      <c r="G6" s="180">
        <v>626831</v>
      </c>
    </row>
    <row r="7" spans="1:7" ht="23.25" customHeight="1">
      <c r="A7" s="13"/>
      <c r="B7" s="139" t="s">
        <v>5</v>
      </c>
      <c r="C7" s="122">
        <v>23849</v>
      </c>
      <c r="D7" s="122">
        <v>48640</v>
      </c>
      <c r="E7" s="122">
        <v>11295</v>
      </c>
      <c r="F7" s="173">
        <v>9417</v>
      </c>
      <c r="G7" s="181">
        <v>14830</v>
      </c>
    </row>
    <row r="8" spans="1:7" ht="23.25" customHeight="1">
      <c r="A8" s="291" t="s">
        <v>6</v>
      </c>
      <c r="B8" s="292"/>
      <c r="C8" s="123">
        <v>4017625</v>
      </c>
      <c r="D8" s="123">
        <v>4066523</v>
      </c>
      <c r="E8" s="123">
        <v>4198603</v>
      </c>
      <c r="F8" s="174">
        <v>4189928</v>
      </c>
      <c r="G8" s="224">
        <v>4218371</v>
      </c>
    </row>
    <row r="9" spans="1:7" ht="23.25" customHeight="1">
      <c r="A9" s="14"/>
      <c r="B9" s="139" t="s">
        <v>7</v>
      </c>
      <c r="C9" s="121">
        <v>3886366</v>
      </c>
      <c r="D9" s="121">
        <v>3947393</v>
      </c>
      <c r="E9" s="121">
        <v>4036456</v>
      </c>
      <c r="F9" s="172">
        <v>4071916</v>
      </c>
      <c r="G9" s="180">
        <v>4105365</v>
      </c>
    </row>
    <row r="10" spans="1:7" ht="23.25" customHeight="1">
      <c r="A10" s="14"/>
      <c r="B10" s="139" t="s">
        <v>8</v>
      </c>
      <c r="C10" s="121">
        <v>127106</v>
      </c>
      <c r="D10" s="121">
        <v>115735</v>
      </c>
      <c r="E10" s="121">
        <v>105337</v>
      </c>
      <c r="F10" s="172">
        <v>94461</v>
      </c>
      <c r="G10" s="180">
        <v>85236</v>
      </c>
    </row>
    <row r="11" spans="1:7" ht="23.25" customHeight="1">
      <c r="A11" s="14"/>
      <c r="B11" s="139" t="s">
        <v>9</v>
      </c>
      <c r="C11" s="121">
        <v>4153</v>
      </c>
      <c r="D11" s="121">
        <v>3395</v>
      </c>
      <c r="E11" s="121">
        <v>56810</v>
      </c>
      <c r="F11" s="172">
        <v>23551</v>
      </c>
      <c r="G11" s="180">
        <v>27770</v>
      </c>
    </row>
    <row r="12" spans="1:7" ht="23.25" customHeight="1">
      <c r="A12" s="291" t="s">
        <v>10</v>
      </c>
      <c r="B12" s="292"/>
      <c r="C12" s="123">
        <v>561478</v>
      </c>
      <c r="D12" s="123">
        <v>424111</v>
      </c>
      <c r="E12" s="123">
        <v>749435</v>
      </c>
      <c r="F12" s="174">
        <v>362349</v>
      </c>
      <c r="G12" s="224">
        <v>161362</v>
      </c>
    </row>
    <row r="13" spans="1:7" ht="23.25" customHeight="1">
      <c r="A13" s="14"/>
      <c r="B13" s="139" t="s">
        <v>11</v>
      </c>
      <c r="C13" s="124">
        <v>103700</v>
      </c>
      <c r="D13" s="124">
        <v>79000</v>
      </c>
      <c r="E13" s="124">
        <v>10000</v>
      </c>
      <c r="F13" s="175">
        <v>146000</v>
      </c>
      <c r="G13" s="182">
        <v>0</v>
      </c>
    </row>
    <row r="14" spans="1:7" ht="23.25" customHeight="1">
      <c r="A14" s="14"/>
      <c r="B14" s="141" t="s">
        <v>12</v>
      </c>
      <c r="C14" s="125">
        <v>199890</v>
      </c>
      <c r="D14" s="125">
        <v>0</v>
      </c>
      <c r="E14" s="125">
        <v>0</v>
      </c>
      <c r="F14" s="176">
        <v>0</v>
      </c>
      <c r="G14" s="183">
        <v>0</v>
      </c>
    </row>
    <row r="15" spans="1:7" ht="23.25" customHeight="1">
      <c r="A15" s="14"/>
      <c r="B15" s="139" t="s">
        <v>13</v>
      </c>
      <c r="C15" s="124">
        <v>136581</v>
      </c>
      <c r="D15" s="124">
        <v>248286</v>
      </c>
      <c r="E15" s="124">
        <v>72408</v>
      </c>
      <c r="F15" s="175">
        <v>86802</v>
      </c>
      <c r="G15" s="182">
        <v>114138</v>
      </c>
    </row>
    <row r="16" spans="1:7" ht="23.25" customHeight="1">
      <c r="A16" s="14"/>
      <c r="B16" s="139" t="s">
        <v>14</v>
      </c>
      <c r="C16" s="124">
        <v>108480</v>
      </c>
      <c r="D16" s="124">
        <v>70400</v>
      </c>
      <c r="E16" s="124">
        <v>55807</v>
      </c>
      <c r="F16" s="175">
        <v>86967</v>
      </c>
      <c r="G16" s="182">
        <v>47224</v>
      </c>
    </row>
    <row r="17" spans="1:7" ht="23.25" customHeight="1">
      <c r="A17" s="14"/>
      <c r="B17" s="139" t="s">
        <v>15</v>
      </c>
      <c r="C17" s="124">
        <v>12827</v>
      </c>
      <c r="D17" s="124">
        <v>26425</v>
      </c>
      <c r="E17" s="124">
        <v>11220</v>
      </c>
      <c r="F17" s="175">
        <v>42580</v>
      </c>
      <c r="G17" s="182">
        <v>0</v>
      </c>
    </row>
    <row r="18" spans="1:7" ht="23.25" customHeight="1">
      <c r="A18" s="14"/>
      <c r="B18" s="139" t="s">
        <v>220</v>
      </c>
      <c r="C18" s="124">
        <v>0</v>
      </c>
      <c r="D18" s="124">
        <v>0</v>
      </c>
      <c r="E18" s="124">
        <v>600000</v>
      </c>
      <c r="F18" s="124">
        <v>0</v>
      </c>
      <c r="G18" s="182">
        <v>0</v>
      </c>
    </row>
    <row r="19" spans="1:7" ht="23.25" customHeight="1">
      <c r="A19" s="291" t="s">
        <v>16</v>
      </c>
      <c r="B19" s="292"/>
      <c r="C19" s="123">
        <v>1313859</v>
      </c>
      <c r="D19" s="123">
        <v>1497925</v>
      </c>
      <c r="E19" s="123">
        <v>972238</v>
      </c>
      <c r="F19" s="174">
        <v>1470092</v>
      </c>
      <c r="G19" s="224">
        <v>1070909</v>
      </c>
    </row>
    <row r="20" spans="1:7" ht="23.25" customHeight="1">
      <c r="A20" s="14"/>
      <c r="B20" s="139" t="s">
        <v>17</v>
      </c>
      <c r="C20" s="121">
        <v>761009</v>
      </c>
      <c r="D20" s="121">
        <v>1059871</v>
      </c>
      <c r="E20" s="121">
        <v>540691</v>
      </c>
      <c r="F20" s="172">
        <v>1054131</v>
      </c>
      <c r="G20" s="180">
        <v>658644</v>
      </c>
    </row>
    <row r="21" spans="1:7" ht="23.25" customHeight="1">
      <c r="A21" s="14"/>
      <c r="B21" s="140" t="s">
        <v>18</v>
      </c>
      <c r="C21" s="121">
        <v>452850</v>
      </c>
      <c r="D21" s="121">
        <v>437104</v>
      </c>
      <c r="E21" s="121">
        <v>429590</v>
      </c>
      <c r="F21" s="172">
        <v>415057</v>
      </c>
      <c r="G21" s="180">
        <v>408545</v>
      </c>
    </row>
    <row r="22" spans="1:7" ht="23.25" customHeight="1">
      <c r="A22" s="14"/>
      <c r="B22" s="139" t="s">
        <v>173</v>
      </c>
      <c r="C22" s="125">
        <v>100000</v>
      </c>
      <c r="D22" s="125">
        <v>0</v>
      </c>
      <c r="E22" s="125">
        <v>0</v>
      </c>
      <c r="F22" s="175">
        <v>0</v>
      </c>
      <c r="G22" s="182">
        <v>0</v>
      </c>
    </row>
    <row r="23" spans="1:7" ht="23.25" customHeight="1" thickBot="1">
      <c r="A23" s="110"/>
      <c r="B23" s="215" t="s">
        <v>201</v>
      </c>
      <c r="C23" s="216">
        <v>0</v>
      </c>
      <c r="D23" s="216">
        <v>950</v>
      </c>
      <c r="E23" s="216">
        <v>1957</v>
      </c>
      <c r="F23" s="217">
        <v>904</v>
      </c>
      <c r="G23" s="218">
        <v>3720</v>
      </c>
    </row>
    <row r="24" spans="1:7" s="8" customFormat="1" ht="14.25" customHeight="1">
      <c r="A24" s="282" t="s">
        <v>196</v>
      </c>
      <c r="B24" s="282"/>
      <c r="C24" s="282"/>
      <c r="D24" s="282"/>
      <c r="E24" s="282"/>
      <c r="F24" s="101"/>
      <c r="G24" s="20" t="s">
        <v>22</v>
      </c>
    </row>
    <row r="25" spans="1:8" s="8" customFormat="1" ht="14.25" customHeight="1">
      <c r="A25" s="120" t="s">
        <v>260</v>
      </c>
      <c r="B25" s="120"/>
      <c r="C25" s="120"/>
      <c r="D25" s="120"/>
      <c r="E25" s="120"/>
      <c r="F25" s="101"/>
      <c r="G25" s="20"/>
      <c r="H25" s="12"/>
    </row>
    <row r="26" spans="2:8" s="8" customFormat="1" ht="14.25" customHeight="1">
      <c r="B26" s="120"/>
      <c r="C26" s="120"/>
      <c r="D26" s="120"/>
      <c r="E26" s="120"/>
      <c r="F26" s="101"/>
      <c r="G26" s="20"/>
      <c r="H26" s="12"/>
    </row>
    <row r="27" spans="1:7" ht="31.5" customHeight="1">
      <c r="A27" s="21"/>
      <c r="B27" s="22"/>
      <c r="C27" s="21"/>
      <c r="D27" s="21"/>
      <c r="E27" s="21"/>
      <c r="F27" s="21"/>
      <c r="G27" s="23"/>
    </row>
    <row r="28" spans="1:7" s="7" customFormat="1" ht="16.5">
      <c r="A28" s="283" t="s">
        <v>191</v>
      </c>
      <c r="B28" s="283"/>
      <c r="C28" s="283"/>
      <c r="D28" s="283"/>
      <c r="E28" s="283"/>
      <c r="F28" s="283"/>
      <c r="G28" s="283"/>
    </row>
    <row r="29" spans="1:7" s="2" customFormat="1" ht="13.5" thickBot="1">
      <c r="A29" s="24"/>
      <c r="B29" s="25"/>
      <c r="C29" s="26"/>
      <c r="D29" s="26"/>
      <c r="E29" s="26"/>
      <c r="F29" s="26"/>
      <c r="G29" s="27" t="s">
        <v>174</v>
      </c>
    </row>
    <row r="30" spans="1:7" ht="24.75" customHeight="1">
      <c r="A30" s="113" t="s">
        <v>233</v>
      </c>
      <c r="B30" s="114" t="s">
        <v>231</v>
      </c>
      <c r="C30" s="4" t="s">
        <v>199</v>
      </c>
      <c r="D30" s="4" t="s">
        <v>218</v>
      </c>
      <c r="E30" s="4" t="s">
        <v>247</v>
      </c>
      <c r="F30" s="4" t="s">
        <v>259</v>
      </c>
      <c r="G30" s="163" t="s">
        <v>261</v>
      </c>
    </row>
    <row r="31" spans="1:7" s="2" customFormat="1" ht="24.75" customHeight="1">
      <c r="A31" s="287" t="s">
        <v>19</v>
      </c>
      <c r="B31" s="288"/>
      <c r="C31" s="150">
        <v>12116660</v>
      </c>
      <c r="D31" s="150">
        <v>12258522</v>
      </c>
      <c r="E31" s="150">
        <v>12422870</v>
      </c>
      <c r="F31" s="150">
        <v>12608132</v>
      </c>
      <c r="G31" s="225">
        <v>13410084</v>
      </c>
    </row>
    <row r="32" spans="1:7" s="2" customFormat="1" ht="24.75" customHeight="1">
      <c r="A32" s="280" t="s">
        <v>0</v>
      </c>
      <c r="B32" s="281"/>
      <c r="C32" s="150">
        <v>3478649</v>
      </c>
      <c r="D32" s="150">
        <v>3577077</v>
      </c>
      <c r="E32" s="150">
        <v>3578916</v>
      </c>
      <c r="F32" s="150">
        <v>3447375</v>
      </c>
      <c r="G32" s="225">
        <v>3199352</v>
      </c>
    </row>
    <row r="33" spans="1:7" s="2" customFormat="1" ht="24.75" customHeight="1">
      <c r="A33" s="280" t="s">
        <v>20</v>
      </c>
      <c r="B33" s="281"/>
      <c r="C33" s="150">
        <v>845409</v>
      </c>
      <c r="D33" s="150">
        <v>813241</v>
      </c>
      <c r="E33" s="150">
        <v>809783</v>
      </c>
      <c r="F33" s="150">
        <v>773970</v>
      </c>
      <c r="G33" s="225">
        <v>767805</v>
      </c>
    </row>
    <row r="34" spans="1:7" s="2" customFormat="1" ht="24.75" customHeight="1">
      <c r="A34" s="280" t="s">
        <v>21</v>
      </c>
      <c r="B34" s="281"/>
      <c r="C34" s="150">
        <v>23736</v>
      </c>
      <c r="D34" s="150">
        <v>22814</v>
      </c>
      <c r="E34" s="150">
        <v>25523</v>
      </c>
      <c r="F34" s="150">
        <v>30626</v>
      </c>
      <c r="G34" s="225">
        <v>30400</v>
      </c>
    </row>
    <row r="35" spans="1:8" s="2" customFormat="1" ht="24.75" customHeight="1">
      <c r="A35" s="285" t="s">
        <v>245</v>
      </c>
      <c r="B35" s="286"/>
      <c r="C35" s="274">
        <v>16464454</v>
      </c>
      <c r="D35" s="275">
        <v>16671654</v>
      </c>
      <c r="E35" s="275">
        <v>16837092</v>
      </c>
      <c r="F35" s="275">
        <v>16860103</v>
      </c>
      <c r="G35" s="276">
        <v>17407641</v>
      </c>
      <c r="H35" s="277"/>
    </row>
    <row r="36" spans="1:7" s="10" customFormat="1" ht="16.5" customHeight="1">
      <c r="A36" s="272"/>
      <c r="B36" s="273"/>
      <c r="C36" s="271"/>
      <c r="D36" s="271"/>
      <c r="E36" s="271"/>
      <c r="F36" s="271"/>
      <c r="G36" s="27" t="s">
        <v>22</v>
      </c>
    </row>
    <row r="39" spans="3:7" ht="12">
      <c r="C39" s="222"/>
      <c r="D39" s="222"/>
      <c r="E39" s="222"/>
      <c r="F39" s="222"/>
      <c r="G39" s="222"/>
    </row>
  </sheetData>
  <sheetProtection/>
  <mergeCells count="12">
    <mergeCell ref="A33:B33"/>
    <mergeCell ref="A19:B19"/>
    <mergeCell ref="A34:B34"/>
    <mergeCell ref="A24:E24"/>
    <mergeCell ref="A28:G28"/>
    <mergeCell ref="A1:G1"/>
    <mergeCell ref="A35:B35"/>
    <mergeCell ref="A31:B31"/>
    <mergeCell ref="A32:B32"/>
    <mergeCell ref="A4:B4"/>
    <mergeCell ref="A8:B8"/>
    <mergeCell ref="A12:B12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r:id="rId2"/>
  <headerFooter alignWithMargins="0">
    <evenHeader>&amp;L&amp;"+,標準"&amp;11 ８　上　下　水　道</evenHeader>
    <evenFooter>&amp;C&amp;"+,標準"&amp;11- &amp;P -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120" zoomScaleSheetLayoutView="120" workbookViewId="0" topLeftCell="A21">
      <selection activeCell="L14" sqref="L14"/>
    </sheetView>
  </sheetViews>
  <sheetFormatPr defaultColWidth="9.00390625" defaultRowHeight="12.75"/>
  <cols>
    <col min="1" max="1" width="10.25390625" style="0" customWidth="1"/>
    <col min="2" max="2" width="10.75390625" style="40" customWidth="1"/>
    <col min="3" max="8" width="13.25390625" style="0" customWidth="1"/>
  </cols>
  <sheetData>
    <row r="1" spans="1:8" s="28" customFormat="1" ht="16.5">
      <c r="A1" s="313" t="s">
        <v>24</v>
      </c>
      <c r="B1" s="313"/>
      <c r="C1" s="313"/>
      <c r="D1" s="313"/>
      <c r="E1" s="313"/>
      <c r="F1" s="313"/>
      <c r="G1" s="313"/>
      <c r="H1" s="313"/>
    </row>
    <row r="2" spans="1:8" s="32" customFormat="1" ht="13.5" customHeight="1" thickBot="1">
      <c r="A2" s="29"/>
      <c r="B2" s="30"/>
      <c r="C2" s="30"/>
      <c r="D2" s="30"/>
      <c r="E2" s="30"/>
      <c r="F2" s="30"/>
      <c r="G2" s="30"/>
      <c r="H2" s="31" t="s">
        <v>175</v>
      </c>
    </row>
    <row r="3" spans="1:8" ht="18.75" customHeight="1">
      <c r="A3" s="267"/>
      <c r="B3" s="195" t="s">
        <v>234</v>
      </c>
      <c r="C3" s="314" t="s">
        <v>25</v>
      </c>
      <c r="D3" s="316" t="s">
        <v>26</v>
      </c>
      <c r="E3" s="317"/>
      <c r="F3" s="318"/>
      <c r="G3" s="319" t="s">
        <v>27</v>
      </c>
      <c r="H3" s="321" t="s">
        <v>28</v>
      </c>
    </row>
    <row r="4" spans="1:8" ht="18.75" customHeight="1">
      <c r="A4" s="196" t="s">
        <v>235</v>
      </c>
      <c r="B4" s="268"/>
      <c r="C4" s="315"/>
      <c r="D4" s="33" t="s">
        <v>29</v>
      </c>
      <c r="E4" s="33" t="s">
        <v>30</v>
      </c>
      <c r="F4" s="33" t="s">
        <v>31</v>
      </c>
      <c r="G4" s="320"/>
      <c r="H4" s="322"/>
    </row>
    <row r="5" spans="1:8" ht="18.75" customHeight="1">
      <c r="A5" s="323" t="s">
        <v>32</v>
      </c>
      <c r="B5" s="212" t="s">
        <v>33</v>
      </c>
      <c r="C5" s="226">
        <v>17666166</v>
      </c>
      <c r="D5" s="226">
        <v>53256</v>
      </c>
      <c r="E5" s="226">
        <v>34731</v>
      </c>
      <c r="F5" s="226">
        <v>48400</v>
      </c>
      <c r="G5" s="226">
        <v>17666166</v>
      </c>
      <c r="H5" s="226">
        <v>48400</v>
      </c>
    </row>
    <row r="6" spans="1:8" ht="18.75" customHeight="1">
      <c r="A6" s="303"/>
      <c r="B6" s="213" t="s">
        <v>34</v>
      </c>
      <c r="C6" s="226">
        <v>321961</v>
      </c>
      <c r="D6" s="226">
        <v>1000</v>
      </c>
      <c r="E6" s="226">
        <v>194</v>
      </c>
      <c r="F6" s="226">
        <v>882</v>
      </c>
      <c r="G6" s="226">
        <v>321961</v>
      </c>
      <c r="H6" s="226">
        <v>882</v>
      </c>
    </row>
    <row r="7" spans="1:8" ht="18.75" customHeight="1">
      <c r="A7" s="303"/>
      <c r="B7" s="213" t="s">
        <v>213</v>
      </c>
      <c r="C7" s="226">
        <v>326327</v>
      </c>
      <c r="D7" s="226">
        <v>1618</v>
      </c>
      <c r="E7" s="226">
        <v>0</v>
      </c>
      <c r="F7" s="226">
        <v>894</v>
      </c>
      <c r="G7" s="226">
        <v>358976</v>
      </c>
      <c r="H7" s="226">
        <v>983</v>
      </c>
    </row>
    <row r="8" spans="1:8" ht="18.75" customHeight="1">
      <c r="A8" s="303"/>
      <c r="B8" s="213" t="s">
        <v>35</v>
      </c>
      <c r="C8" s="226">
        <v>34026</v>
      </c>
      <c r="D8" s="226">
        <v>301</v>
      </c>
      <c r="E8" s="226">
        <v>0</v>
      </c>
      <c r="F8" s="226">
        <v>93</v>
      </c>
      <c r="G8" s="226">
        <v>37433</v>
      </c>
      <c r="H8" s="226">
        <v>103</v>
      </c>
    </row>
    <row r="9" spans="1:8" ht="18.75" customHeight="1">
      <c r="A9" s="303"/>
      <c r="B9" s="213" t="s">
        <v>251</v>
      </c>
      <c r="C9" s="125">
        <v>0</v>
      </c>
      <c r="D9" s="125">
        <v>0</v>
      </c>
      <c r="E9" s="125">
        <v>0</v>
      </c>
      <c r="F9" s="125">
        <v>0</v>
      </c>
      <c r="G9" s="125">
        <v>0</v>
      </c>
      <c r="H9" s="125">
        <v>0</v>
      </c>
    </row>
    <row r="10" spans="1:8" ht="18.75" customHeight="1">
      <c r="A10" s="303"/>
      <c r="B10" s="213" t="s">
        <v>252</v>
      </c>
      <c r="C10" s="226">
        <v>178932</v>
      </c>
      <c r="D10" s="226">
        <v>842</v>
      </c>
      <c r="E10" s="226">
        <v>381</v>
      </c>
      <c r="F10" s="226">
        <v>490</v>
      </c>
      <c r="G10" s="226">
        <v>196851</v>
      </c>
      <c r="H10" s="226">
        <v>539</v>
      </c>
    </row>
    <row r="11" spans="1:8" ht="18.75" customHeight="1">
      <c r="A11" s="303"/>
      <c r="B11" s="213" t="s">
        <v>253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</row>
    <row r="12" spans="1:8" ht="18.75" customHeight="1">
      <c r="A12" s="303"/>
      <c r="B12" s="213" t="s">
        <v>36</v>
      </c>
      <c r="C12" s="226">
        <v>18527412</v>
      </c>
      <c r="D12" s="227">
        <v>68075</v>
      </c>
      <c r="E12" s="227">
        <v>44670</v>
      </c>
      <c r="F12" s="226">
        <v>50760</v>
      </c>
      <c r="G12" s="226">
        <v>18581387</v>
      </c>
      <c r="H12" s="226">
        <v>50907</v>
      </c>
    </row>
    <row r="13" spans="1:8" ht="21.75">
      <c r="A13" s="34" t="s">
        <v>207</v>
      </c>
      <c r="B13" s="213" t="s">
        <v>37</v>
      </c>
      <c r="C13" s="228">
        <v>175761</v>
      </c>
      <c r="D13" s="229">
        <v>877</v>
      </c>
      <c r="E13" s="229">
        <v>413</v>
      </c>
      <c r="F13" s="228">
        <v>481</v>
      </c>
      <c r="G13" s="228">
        <v>193353</v>
      </c>
      <c r="H13" s="228">
        <v>530</v>
      </c>
    </row>
    <row r="14" spans="1:8" ht="18.75" customHeight="1">
      <c r="A14" s="303" t="s">
        <v>208</v>
      </c>
      <c r="B14" s="213" t="s">
        <v>38</v>
      </c>
      <c r="C14" s="226">
        <v>150563</v>
      </c>
      <c r="D14" s="227">
        <v>925</v>
      </c>
      <c r="E14" s="227">
        <v>253</v>
      </c>
      <c r="F14" s="226">
        <v>413</v>
      </c>
      <c r="G14" s="230">
        <v>150563</v>
      </c>
      <c r="H14" s="230">
        <v>413</v>
      </c>
    </row>
    <row r="15" spans="1:8" ht="18.75" customHeight="1">
      <c r="A15" s="303"/>
      <c r="B15" s="213" t="s">
        <v>254</v>
      </c>
      <c r="C15" s="226">
        <v>34779</v>
      </c>
      <c r="D15" s="227">
        <v>228</v>
      </c>
      <c r="E15" s="227">
        <v>0</v>
      </c>
      <c r="F15" s="226">
        <v>95</v>
      </c>
      <c r="G15" s="226">
        <v>34779</v>
      </c>
      <c r="H15" s="226">
        <v>95</v>
      </c>
    </row>
    <row r="16" spans="1:8" ht="18.75" customHeight="1">
      <c r="A16" s="303"/>
      <c r="B16" s="213" t="s">
        <v>36</v>
      </c>
      <c r="C16" s="265">
        <v>185342</v>
      </c>
      <c r="D16" s="264">
        <v>989</v>
      </c>
      <c r="E16" s="264">
        <v>407</v>
      </c>
      <c r="F16" s="266">
        <v>508</v>
      </c>
      <c r="G16" s="266">
        <v>185342</v>
      </c>
      <c r="H16" s="266">
        <v>508</v>
      </c>
    </row>
    <row r="17" spans="1:8" ht="18.75" customHeight="1">
      <c r="A17" s="304" t="s">
        <v>209</v>
      </c>
      <c r="B17" s="213" t="s">
        <v>255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</row>
    <row r="18" spans="1:8" ht="18.75" customHeight="1">
      <c r="A18" s="305"/>
      <c r="B18" s="214" t="s">
        <v>39</v>
      </c>
      <c r="C18" s="226">
        <v>71965</v>
      </c>
      <c r="D18" s="227">
        <v>364</v>
      </c>
      <c r="E18" s="227">
        <v>115</v>
      </c>
      <c r="F18" s="226">
        <v>197</v>
      </c>
      <c r="G18" s="226">
        <v>71965</v>
      </c>
      <c r="H18" s="226">
        <v>197</v>
      </c>
    </row>
    <row r="19" spans="1:8" ht="18.75" customHeight="1" thickBot="1">
      <c r="A19" s="306"/>
      <c r="B19" s="213" t="s">
        <v>36</v>
      </c>
      <c r="C19" s="231">
        <v>71965</v>
      </c>
      <c r="D19" s="232">
        <v>364</v>
      </c>
      <c r="E19" s="232">
        <v>115</v>
      </c>
      <c r="F19" s="231">
        <v>197</v>
      </c>
      <c r="G19" s="231">
        <v>71965</v>
      </c>
      <c r="H19" s="231">
        <v>197</v>
      </c>
    </row>
    <row r="20" spans="1:8" s="93" customFormat="1" ht="15.75" customHeight="1">
      <c r="A20" s="307" t="s">
        <v>267</v>
      </c>
      <c r="B20" s="307"/>
      <c r="C20" s="308"/>
      <c r="D20" s="308"/>
      <c r="H20" s="219" t="s">
        <v>40</v>
      </c>
    </row>
    <row r="21" spans="1:8" ht="33" customHeight="1">
      <c r="A21" s="35" t="s">
        <v>41</v>
      </c>
      <c r="B21" s="1"/>
      <c r="C21" s="36"/>
      <c r="D21" s="1"/>
      <c r="E21" s="1"/>
      <c r="F21" s="1"/>
      <c r="G21" s="1"/>
      <c r="H21" s="1"/>
    </row>
    <row r="22" spans="1:8" s="28" customFormat="1" ht="16.5">
      <c r="A22" s="309" t="s">
        <v>42</v>
      </c>
      <c r="B22" s="309"/>
      <c r="C22" s="309"/>
      <c r="D22" s="309"/>
      <c r="E22" s="309"/>
      <c r="F22" s="309"/>
      <c r="G22" s="309"/>
      <c r="H22" s="309"/>
    </row>
    <row r="23" spans="1:8" s="32" customFormat="1" ht="14.25" customHeight="1" thickBot="1">
      <c r="A23" s="37"/>
      <c r="B23" s="38"/>
      <c r="C23" s="37"/>
      <c r="D23" s="39"/>
      <c r="E23" s="310" t="s">
        <v>176</v>
      </c>
      <c r="F23" s="310"/>
      <c r="G23" s="310"/>
      <c r="H23" s="37"/>
    </row>
    <row r="24" spans="1:7" ht="27" customHeight="1">
      <c r="A24" s="197" t="s">
        <v>237</v>
      </c>
      <c r="B24" s="198" t="s">
        <v>236</v>
      </c>
      <c r="C24" s="164" t="s">
        <v>200</v>
      </c>
      <c r="D24" s="164" t="s">
        <v>219</v>
      </c>
      <c r="E24" s="164" t="s">
        <v>248</v>
      </c>
      <c r="F24" s="164" t="s">
        <v>250</v>
      </c>
      <c r="G24" s="187" t="s">
        <v>262</v>
      </c>
    </row>
    <row r="25" spans="1:7" ht="21" customHeight="1">
      <c r="A25" s="311" t="s">
        <v>43</v>
      </c>
      <c r="B25" s="312"/>
      <c r="C25" s="126">
        <v>185147</v>
      </c>
      <c r="D25" s="126">
        <v>186012</v>
      </c>
      <c r="E25" s="126">
        <v>187182</v>
      </c>
      <c r="F25" s="126">
        <v>188465</v>
      </c>
      <c r="G25" s="184">
        <v>188969</v>
      </c>
    </row>
    <row r="26" spans="1:7" ht="21" customHeight="1">
      <c r="A26" s="301" t="s">
        <v>44</v>
      </c>
      <c r="B26" s="302"/>
      <c r="C26" s="126">
        <v>81749</v>
      </c>
      <c r="D26" s="126">
        <v>83280</v>
      </c>
      <c r="E26" s="126">
        <v>84922</v>
      </c>
      <c r="F26" s="126">
        <v>86598</v>
      </c>
      <c r="G26" s="184">
        <v>84753</v>
      </c>
    </row>
    <row r="27" spans="1:7" ht="21" customHeight="1">
      <c r="A27" s="293" t="s">
        <v>45</v>
      </c>
      <c r="B27" s="294"/>
      <c r="C27" s="126">
        <v>156858</v>
      </c>
      <c r="D27" s="126">
        <v>158562</v>
      </c>
      <c r="E27" s="126">
        <v>160962</v>
      </c>
      <c r="F27" s="126">
        <v>163422</v>
      </c>
      <c r="G27" s="184">
        <v>164066</v>
      </c>
    </row>
    <row r="28" spans="1:7" ht="21" customHeight="1">
      <c r="A28" s="301" t="s">
        <v>46</v>
      </c>
      <c r="B28" s="302"/>
      <c r="C28" s="126">
        <v>72774</v>
      </c>
      <c r="D28" s="126">
        <v>74469</v>
      </c>
      <c r="E28" s="126">
        <v>76527</v>
      </c>
      <c r="F28" s="126">
        <v>78126</v>
      </c>
      <c r="G28" s="184">
        <v>78177</v>
      </c>
    </row>
    <row r="29" spans="1:7" ht="21" customHeight="1">
      <c r="A29" s="301" t="s">
        <v>47</v>
      </c>
      <c r="B29" s="302"/>
      <c r="C29" s="178">
        <v>84.7207894267798</v>
      </c>
      <c r="D29" s="178">
        <v>85.24288755564157</v>
      </c>
      <c r="E29" s="178">
        <v>85.99224284386318</v>
      </c>
      <c r="F29" s="178">
        <v>86.7</v>
      </c>
      <c r="G29" s="179">
        <v>86.8</v>
      </c>
    </row>
    <row r="30" spans="1:7" ht="21" customHeight="1">
      <c r="A30" s="301" t="s">
        <v>48</v>
      </c>
      <c r="B30" s="302"/>
      <c r="C30" s="126">
        <v>17989124</v>
      </c>
      <c r="D30" s="126">
        <v>18314928</v>
      </c>
      <c r="E30" s="126">
        <v>18409393</v>
      </c>
      <c r="F30" s="126">
        <v>18453666</v>
      </c>
      <c r="G30" s="184">
        <v>18960480</v>
      </c>
    </row>
    <row r="31" spans="1:7" ht="21" customHeight="1">
      <c r="A31" s="293" t="s">
        <v>49</v>
      </c>
      <c r="B31" s="294"/>
      <c r="C31" s="126">
        <v>16464454</v>
      </c>
      <c r="D31" s="126">
        <v>16671654</v>
      </c>
      <c r="E31" s="126">
        <v>16837092</v>
      </c>
      <c r="F31" s="126">
        <v>16860103</v>
      </c>
      <c r="G31" s="184">
        <v>17407641</v>
      </c>
    </row>
    <row r="32" spans="1:7" ht="21" customHeight="1">
      <c r="A32" s="299" t="s">
        <v>50</v>
      </c>
      <c r="B32" s="300"/>
      <c r="C32" s="126">
        <v>45108</v>
      </c>
      <c r="D32" s="126">
        <v>45676</v>
      </c>
      <c r="E32" s="126">
        <v>46129</v>
      </c>
      <c r="F32" s="126">
        <v>46066</v>
      </c>
      <c r="G32" s="184">
        <v>47692</v>
      </c>
    </row>
    <row r="33" spans="1:7" ht="21" customHeight="1">
      <c r="A33" s="301" t="s">
        <v>51</v>
      </c>
      <c r="B33" s="302"/>
      <c r="C33" s="178">
        <v>91.5244900196363</v>
      </c>
      <c r="D33" s="178">
        <v>91.0276797156942</v>
      </c>
      <c r="E33" s="178">
        <v>91.45924583173384</v>
      </c>
      <c r="F33" s="178">
        <v>91.4</v>
      </c>
      <c r="G33" s="179">
        <v>91.8</v>
      </c>
    </row>
    <row r="34" spans="1:7" ht="21" customHeight="1">
      <c r="A34" s="301" t="s">
        <v>52</v>
      </c>
      <c r="B34" s="302"/>
      <c r="C34" s="186">
        <v>244.68</v>
      </c>
      <c r="D34" s="186">
        <v>245.12</v>
      </c>
      <c r="E34" s="186">
        <v>245.24</v>
      </c>
      <c r="F34" s="186">
        <v>244.23</v>
      </c>
      <c r="G34" s="177">
        <v>239.98</v>
      </c>
    </row>
    <row r="35" spans="1:7" ht="21" customHeight="1">
      <c r="A35" s="301" t="s">
        <v>53</v>
      </c>
      <c r="B35" s="302"/>
      <c r="C35" s="186">
        <v>222.85</v>
      </c>
      <c r="D35" s="186">
        <v>224.15</v>
      </c>
      <c r="E35" s="186">
        <v>226.87</v>
      </c>
      <c r="F35" s="186">
        <v>228.03</v>
      </c>
      <c r="G35" s="177">
        <v>222.02</v>
      </c>
    </row>
    <row r="36" spans="1:7" ht="21" customHeight="1">
      <c r="A36" s="293" t="s">
        <v>54</v>
      </c>
      <c r="B36" s="294"/>
      <c r="C36" s="193">
        <v>4799237854</v>
      </c>
      <c r="D36" s="193">
        <v>4879776062</v>
      </c>
      <c r="E36" s="193">
        <v>4857651301</v>
      </c>
      <c r="F36" s="193">
        <v>4857663055</v>
      </c>
      <c r="G36" s="194">
        <v>4832081279</v>
      </c>
    </row>
    <row r="37" spans="1:7" ht="21" customHeight="1">
      <c r="A37" s="301" t="s">
        <v>55</v>
      </c>
      <c r="B37" s="302"/>
      <c r="C37" s="193">
        <v>4028442746</v>
      </c>
      <c r="D37" s="193">
        <v>4086585220</v>
      </c>
      <c r="E37" s="193">
        <v>4129122683</v>
      </c>
      <c r="F37" s="193">
        <v>4117770617</v>
      </c>
      <c r="G37" s="194">
        <v>4177461859</v>
      </c>
    </row>
    <row r="38" spans="1:7" ht="21" customHeight="1">
      <c r="A38" s="293" t="s">
        <v>56</v>
      </c>
      <c r="B38" s="294"/>
      <c r="C38" s="193">
        <v>4017624535</v>
      </c>
      <c r="D38" s="193">
        <v>4066523148</v>
      </c>
      <c r="E38" s="193">
        <v>4198603369</v>
      </c>
      <c r="F38" s="193">
        <v>4189928374</v>
      </c>
      <c r="G38" s="194">
        <v>4218371442</v>
      </c>
    </row>
    <row r="39" spans="1:7" ht="21" customHeight="1" thickBot="1">
      <c r="A39" s="295" t="s">
        <v>172</v>
      </c>
      <c r="B39" s="296"/>
      <c r="C39" s="126">
        <v>781613319</v>
      </c>
      <c r="D39" s="126">
        <v>813252914</v>
      </c>
      <c r="E39" s="185">
        <v>659047932</v>
      </c>
      <c r="F39" s="126">
        <v>667734681</v>
      </c>
      <c r="G39" s="184">
        <v>613709837</v>
      </c>
    </row>
    <row r="40" spans="1:8" s="93" customFormat="1" ht="14.25" customHeight="1">
      <c r="A40" s="297"/>
      <c r="B40" s="297"/>
      <c r="C40" s="297"/>
      <c r="D40" s="297"/>
      <c r="E40" s="94"/>
      <c r="F40" s="298" t="s">
        <v>57</v>
      </c>
      <c r="G40" s="298"/>
      <c r="H40" s="94"/>
    </row>
  </sheetData>
  <sheetProtection/>
  <mergeCells count="28">
    <mergeCell ref="A1:H1"/>
    <mergeCell ref="C3:C4"/>
    <mergeCell ref="D3:F3"/>
    <mergeCell ref="G3:G4"/>
    <mergeCell ref="H3:H4"/>
    <mergeCell ref="A5:A12"/>
    <mergeCell ref="A14:A16"/>
    <mergeCell ref="A17:A19"/>
    <mergeCell ref="A20:D20"/>
    <mergeCell ref="A22:H22"/>
    <mergeCell ref="E23:G23"/>
    <mergeCell ref="A25:B25"/>
    <mergeCell ref="A26:B26"/>
    <mergeCell ref="A27:B27"/>
    <mergeCell ref="A28:B28"/>
    <mergeCell ref="A29:B29"/>
    <mergeCell ref="A30:B30"/>
    <mergeCell ref="A31:B31"/>
    <mergeCell ref="A38:B38"/>
    <mergeCell ref="A39:B39"/>
    <mergeCell ref="A40:D40"/>
    <mergeCell ref="F40:G40"/>
    <mergeCell ref="A32:B32"/>
    <mergeCell ref="A33:B33"/>
    <mergeCell ref="A34:B34"/>
    <mergeCell ref="A35:B35"/>
    <mergeCell ref="A36:B36"/>
    <mergeCell ref="A37:B37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r:id="rId2"/>
  <headerFooter alignWithMargins="0">
    <evenHeader>&amp;L&amp;"+,標準"&amp;11 ８　上　下　水　道</evenHeader>
    <evenFooter>&amp;C&amp;"+,標準"&amp;11- &amp;P -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view="pageBreakPreview" zoomScale="90" zoomScaleSheetLayoutView="90" workbookViewId="0" topLeftCell="A31">
      <selection activeCell="Q82" sqref="Q82"/>
    </sheetView>
  </sheetViews>
  <sheetFormatPr defaultColWidth="9.125" defaultRowHeight="12.75"/>
  <cols>
    <col min="1" max="1" width="15.75390625" style="42" customWidth="1"/>
    <col min="2" max="2" width="7.25390625" style="44" bestFit="1" customWidth="1"/>
    <col min="3" max="3" width="9.25390625" style="42" bestFit="1" customWidth="1"/>
    <col min="4" max="4" width="13.00390625" style="43" bestFit="1" customWidth="1"/>
    <col min="5" max="5" width="7.75390625" style="44" bestFit="1" customWidth="1"/>
    <col min="6" max="6" width="5.375" style="45" customWidth="1"/>
    <col min="7" max="7" width="7.25390625" style="42" bestFit="1" customWidth="1"/>
    <col min="8" max="9" width="9.125" style="42" bestFit="1" customWidth="1"/>
    <col min="10" max="10" width="7.375" style="46" bestFit="1" customWidth="1"/>
    <col min="11" max="11" width="9.125" style="42" bestFit="1" customWidth="1"/>
    <col min="12" max="12" width="21.375" style="42" bestFit="1" customWidth="1"/>
    <col min="13" max="13" width="4.875" style="42" bestFit="1" customWidth="1"/>
    <col min="14" max="14" width="7.25390625" style="42" bestFit="1" customWidth="1"/>
    <col min="15" max="15" width="1.00390625" style="42" customWidth="1"/>
    <col min="16" max="16384" width="9.125" style="42" customWidth="1"/>
  </cols>
  <sheetData>
    <row r="1" spans="1:14" s="41" customFormat="1" ht="21" customHeight="1">
      <c r="A1" s="414" t="s">
        <v>58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2" ht="16.5" customHeight="1" thickBot="1">
      <c r="A2" s="415" t="s">
        <v>59</v>
      </c>
      <c r="B2" s="415"/>
    </row>
    <row r="3" spans="1:14" s="44" customFormat="1" ht="37.5">
      <c r="A3" s="47" t="s">
        <v>60</v>
      </c>
      <c r="B3" s="48" t="s">
        <v>61</v>
      </c>
      <c r="C3" s="48" t="s">
        <v>192</v>
      </c>
      <c r="D3" s="49" t="s">
        <v>62</v>
      </c>
      <c r="E3" s="48" t="s">
        <v>63</v>
      </c>
      <c r="F3" s="50" t="s">
        <v>238</v>
      </c>
      <c r="G3" s="48" t="s">
        <v>64</v>
      </c>
      <c r="H3" s="48" t="s">
        <v>65</v>
      </c>
      <c r="I3" s="48" t="s">
        <v>66</v>
      </c>
      <c r="J3" s="51" t="s">
        <v>67</v>
      </c>
      <c r="K3" s="48" t="s">
        <v>68</v>
      </c>
      <c r="L3" s="370" t="s">
        <v>69</v>
      </c>
      <c r="M3" s="371"/>
      <c r="N3" s="372"/>
    </row>
    <row r="4" spans="1:14" ht="12">
      <c r="A4" s="142" t="s">
        <v>70</v>
      </c>
      <c r="B4" s="145" t="s">
        <v>71</v>
      </c>
      <c r="C4" s="127">
        <v>2000</v>
      </c>
      <c r="D4" s="359" t="s">
        <v>72</v>
      </c>
      <c r="E4" s="335">
        <v>5</v>
      </c>
      <c r="F4" s="353">
        <v>3</v>
      </c>
      <c r="G4" s="338"/>
      <c r="H4" s="363">
        <v>3000</v>
      </c>
      <c r="I4" s="363">
        <v>3000</v>
      </c>
      <c r="J4" s="411">
        <v>1</v>
      </c>
      <c r="K4" s="363">
        <f>SUM(N4)</f>
        <v>1400</v>
      </c>
      <c r="L4" s="385" t="s">
        <v>73</v>
      </c>
      <c r="M4" s="340" t="s">
        <v>74</v>
      </c>
      <c r="N4" s="409">
        <v>1400</v>
      </c>
    </row>
    <row r="5" spans="1:14" ht="12">
      <c r="A5" s="143" t="s">
        <v>75</v>
      </c>
      <c r="B5" s="146" t="s">
        <v>71</v>
      </c>
      <c r="C5" s="128">
        <v>1000</v>
      </c>
      <c r="D5" s="361"/>
      <c r="E5" s="337"/>
      <c r="F5" s="365"/>
      <c r="G5" s="328"/>
      <c r="H5" s="364"/>
      <c r="I5" s="364"/>
      <c r="J5" s="412"/>
      <c r="K5" s="364"/>
      <c r="L5" s="401"/>
      <c r="M5" s="402"/>
      <c r="N5" s="410"/>
    </row>
    <row r="6" spans="1:14" ht="6" customHeight="1">
      <c r="A6" s="349" t="s">
        <v>76</v>
      </c>
      <c r="B6" s="351" t="s">
        <v>77</v>
      </c>
      <c r="C6" s="363">
        <v>1200</v>
      </c>
      <c r="D6" s="332" t="s">
        <v>78</v>
      </c>
      <c r="E6" s="335">
        <v>3</v>
      </c>
      <c r="F6" s="338"/>
      <c r="G6" s="338"/>
      <c r="H6" s="363" t="s">
        <v>223</v>
      </c>
      <c r="I6" s="363" t="s">
        <v>222</v>
      </c>
      <c r="J6" s="387">
        <v>4</v>
      </c>
      <c r="K6" s="363">
        <f>SUM(N6:N13)</f>
        <v>1114</v>
      </c>
      <c r="L6" s="398" t="s">
        <v>79</v>
      </c>
      <c r="M6" s="340" t="s">
        <v>74</v>
      </c>
      <c r="N6" s="339">
        <v>412</v>
      </c>
    </row>
    <row r="7" spans="1:14" ht="6" customHeight="1">
      <c r="A7" s="350"/>
      <c r="B7" s="352"/>
      <c r="C7" s="373"/>
      <c r="D7" s="333"/>
      <c r="E7" s="336"/>
      <c r="F7" s="327"/>
      <c r="G7" s="327"/>
      <c r="H7" s="373"/>
      <c r="I7" s="373"/>
      <c r="J7" s="388"/>
      <c r="K7" s="373"/>
      <c r="L7" s="399"/>
      <c r="M7" s="341"/>
      <c r="N7" s="324"/>
    </row>
    <row r="8" spans="1:14" ht="6" customHeight="1">
      <c r="A8" s="403"/>
      <c r="B8" s="404"/>
      <c r="C8" s="405"/>
      <c r="D8" s="333"/>
      <c r="E8" s="336"/>
      <c r="F8" s="327"/>
      <c r="G8" s="327"/>
      <c r="H8" s="373"/>
      <c r="I8" s="373"/>
      <c r="J8" s="388"/>
      <c r="K8" s="373"/>
      <c r="L8" s="399" t="s">
        <v>229</v>
      </c>
      <c r="M8" s="341" t="s">
        <v>74</v>
      </c>
      <c r="N8" s="324">
        <v>126</v>
      </c>
    </row>
    <row r="9" spans="1:14" ht="6" customHeight="1">
      <c r="A9" s="406" t="s">
        <v>202</v>
      </c>
      <c r="B9" s="326" t="s">
        <v>71</v>
      </c>
      <c r="C9" s="329">
        <v>-800</v>
      </c>
      <c r="D9" s="333"/>
      <c r="E9" s="336"/>
      <c r="F9" s="327"/>
      <c r="G9" s="327"/>
      <c r="H9" s="373"/>
      <c r="I9" s="373"/>
      <c r="J9" s="388"/>
      <c r="K9" s="373"/>
      <c r="L9" s="399"/>
      <c r="M9" s="341"/>
      <c r="N9" s="324"/>
    </row>
    <row r="10" spans="1:14" ht="6" customHeight="1">
      <c r="A10" s="407"/>
      <c r="B10" s="327"/>
      <c r="C10" s="330"/>
      <c r="D10" s="333"/>
      <c r="E10" s="336"/>
      <c r="F10" s="327"/>
      <c r="G10" s="327"/>
      <c r="H10" s="373"/>
      <c r="I10" s="373"/>
      <c r="J10" s="388"/>
      <c r="K10" s="373"/>
      <c r="L10" s="399" t="s">
        <v>230</v>
      </c>
      <c r="M10" s="341" t="s">
        <v>74</v>
      </c>
      <c r="N10" s="324">
        <v>226</v>
      </c>
    </row>
    <row r="11" spans="1:14" ht="6" customHeight="1">
      <c r="A11" s="407"/>
      <c r="B11" s="327"/>
      <c r="C11" s="330"/>
      <c r="D11" s="333"/>
      <c r="E11" s="336"/>
      <c r="F11" s="327"/>
      <c r="G11" s="327"/>
      <c r="H11" s="373"/>
      <c r="I11" s="373"/>
      <c r="J11" s="388"/>
      <c r="K11" s="373"/>
      <c r="L11" s="399"/>
      <c r="M11" s="341"/>
      <c r="N11" s="324"/>
    </row>
    <row r="12" spans="1:14" ht="6" customHeight="1">
      <c r="A12" s="407"/>
      <c r="B12" s="327"/>
      <c r="C12" s="330"/>
      <c r="D12" s="333"/>
      <c r="E12" s="336"/>
      <c r="F12" s="327"/>
      <c r="G12" s="327"/>
      <c r="H12" s="373"/>
      <c r="I12" s="373"/>
      <c r="J12" s="388"/>
      <c r="K12" s="373"/>
      <c r="L12" s="400" t="s">
        <v>269</v>
      </c>
      <c r="M12" s="341" t="s">
        <v>74</v>
      </c>
      <c r="N12" s="324">
        <v>350</v>
      </c>
    </row>
    <row r="13" spans="1:14" ht="6" customHeight="1">
      <c r="A13" s="408"/>
      <c r="B13" s="328"/>
      <c r="C13" s="331"/>
      <c r="D13" s="334"/>
      <c r="E13" s="337"/>
      <c r="F13" s="328"/>
      <c r="G13" s="328"/>
      <c r="H13" s="364"/>
      <c r="I13" s="364"/>
      <c r="J13" s="389"/>
      <c r="K13" s="364"/>
      <c r="L13" s="401"/>
      <c r="M13" s="341"/>
      <c r="N13" s="325"/>
    </row>
    <row r="14" spans="1:14" ht="6" customHeight="1">
      <c r="A14" s="349" t="s">
        <v>80</v>
      </c>
      <c r="B14" s="351" t="s">
        <v>81</v>
      </c>
      <c r="C14" s="363">
        <v>1340</v>
      </c>
      <c r="D14" s="359" t="s">
        <v>82</v>
      </c>
      <c r="E14" s="335">
        <v>6</v>
      </c>
      <c r="F14" s="338"/>
      <c r="G14" s="338"/>
      <c r="H14" s="363">
        <v>2000</v>
      </c>
      <c r="I14" s="363">
        <v>2000</v>
      </c>
      <c r="J14" s="387">
        <v>3</v>
      </c>
      <c r="K14" s="363">
        <f>SUM(N14:N19)</f>
        <v>1300</v>
      </c>
      <c r="L14" s="385" t="s">
        <v>83</v>
      </c>
      <c r="M14" s="340" t="s">
        <v>74</v>
      </c>
      <c r="N14" s="339">
        <v>864</v>
      </c>
    </row>
    <row r="15" spans="1:14" ht="6" customHeight="1">
      <c r="A15" s="350"/>
      <c r="B15" s="352"/>
      <c r="C15" s="373"/>
      <c r="D15" s="360"/>
      <c r="E15" s="336"/>
      <c r="F15" s="327"/>
      <c r="G15" s="327"/>
      <c r="H15" s="373"/>
      <c r="I15" s="373"/>
      <c r="J15" s="388"/>
      <c r="K15" s="373"/>
      <c r="L15" s="400"/>
      <c r="M15" s="341"/>
      <c r="N15" s="324"/>
    </row>
    <row r="16" spans="1:14" ht="6" customHeight="1">
      <c r="A16" s="350"/>
      <c r="B16" s="352"/>
      <c r="C16" s="373"/>
      <c r="D16" s="360"/>
      <c r="E16" s="336"/>
      <c r="F16" s="327"/>
      <c r="G16" s="327"/>
      <c r="H16" s="373"/>
      <c r="I16" s="373"/>
      <c r="J16" s="388"/>
      <c r="K16" s="373"/>
      <c r="L16" s="400" t="s">
        <v>85</v>
      </c>
      <c r="M16" s="341" t="s">
        <v>74</v>
      </c>
      <c r="N16" s="324">
        <v>218</v>
      </c>
    </row>
    <row r="17" spans="1:14" ht="6" customHeight="1">
      <c r="A17" s="416" t="s">
        <v>84</v>
      </c>
      <c r="B17" s="417" t="s">
        <v>81</v>
      </c>
      <c r="C17" s="418">
        <v>930</v>
      </c>
      <c r="D17" s="360"/>
      <c r="E17" s="336"/>
      <c r="F17" s="327"/>
      <c r="G17" s="327"/>
      <c r="H17" s="373"/>
      <c r="I17" s="373"/>
      <c r="J17" s="388"/>
      <c r="K17" s="373"/>
      <c r="L17" s="400"/>
      <c r="M17" s="341"/>
      <c r="N17" s="324"/>
    </row>
    <row r="18" spans="1:14" ht="6" customHeight="1">
      <c r="A18" s="350"/>
      <c r="B18" s="352"/>
      <c r="C18" s="373"/>
      <c r="D18" s="360"/>
      <c r="E18" s="336"/>
      <c r="F18" s="327"/>
      <c r="G18" s="327"/>
      <c r="H18" s="373"/>
      <c r="I18" s="373"/>
      <c r="J18" s="388"/>
      <c r="K18" s="373"/>
      <c r="L18" s="400" t="s">
        <v>86</v>
      </c>
      <c r="M18" s="341" t="s">
        <v>74</v>
      </c>
      <c r="N18" s="324">
        <v>218</v>
      </c>
    </row>
    <row r="19" spans="1:14" ht="6" customHeight="1">
      <c r="A19" s="362"/>
      <c r="B19" s="366"/>
      <c r="C19" s="364"/>
      <c r="D19" s="361"/>
      <c r="E19" s="337"/>
      <c r="F19" s="328"/>
      <c r="G19" s="328"/>
      <c r="H19" s="364"/>
      <c r="I19" s="364"/>
      <c r="J19" s="389"/>
      <c r="K19" s="364"/>
      <c r="L19" s="401"/>
      <c r="M19" s="402"/>
      <c r="N19" s="325"/>
    </row>
    <row r="20" spans="1:14" ht="12">
      <c r="A20" s="349" t="s">
        <v>224</v>
      </c>
      <c r="B20" s="351" t="s">
        <v>77</v>
      </c>
      <c r="C20" s="382">
        <v>-800</v>
      </c>
      <c r="D20" s="392" t="s">
        <v>256</v>
      </c>
      <c r="E20" s="335" t="s">
        <v>240</v>
      </c>
      <c r="F20" s="395" t="s">
        <v>241</v>
      </c>
      <c r="G20" s="338"/>
      <c r="H20" s="382">
        <v>-800</v>
      </c>
      <c r="I20" s="382">
        <v>-800</v>
      </c>
      <c r="J20" s="335">
        <v>3</v>
      </c>
      <c r="K20" s="363" t="s">
        <v>226</v>
      </c>
      <c r="L20" s="56" t="s">
        <v>258</v>
      </c>
      <c r="M20" s="53" t="s">
        <v>74</v>
      </c>
      <c r="N20" s="151">
        <v>224</v>
      </c>
    </row>
    <row r="21" spans="1:14" ht="12">
      <c r="A21" s="350"/>
      <c r="B21" s="352"/>
      <c r="C21" s="330"/>
      <c r="D21" s="360"/>
      <c r="E21" s="336"/>
      <c r="F21" s="396"/>
      <c r="G21" s="327"/>
      <c r="H21" s="330"/>
      <c r="I21" s="330"/>
      <c r="J21" s="336"/>
      <c r="K21" s="373"/>
      <c r="L21" s="58" t="s">
        <v>87</v>
      </c>
      <c r="M21" s="57" t="s">
        <v>74</v>
      </c>
      <c r="N21" s="189">
        <v>275</v>
      </c>
    </row>
    <row r="22" spans="1:18" ht="12">
      <c r="A22" s="362"/>
      <c r="B22" s="366"/>
      <c r="C22" s="331"/>
      <c r="D22" s="361"/>
      <c r="E22" s="337"/>
      <c r="F22" s="397"/>
      <c r="G22" s="328"/>
      <c r="H22" s="331"/>
      <c r="I22" s="331"/>
      <c r="J22" s="337"/>
      <c r="K22" s="364"/>
      <c r="L22" s="54" t="s">
        <v>88</v>
      </c>
      <c r="M22" s="55" t="s">
        <v>74</v>
      </c>
      <c r="N22" s="152">
        <v>300</v>
      </c>
      <c r="Q22" s="58"/>
      <c r="R22" s="58"/>
    </row>
    <row r="23" spans="1:18" ht="12">
      <c r="A23" s="349" t="s">
        <v>210</v>
      </c>
      <c r="B23" s="351" t="s">
        <v>81</v>
      </c>
      <c r="C23" s="363">
        <v>720</v>
      </c>
      <c r="D23" s="359" t="s">
        <v>89</v>
      </c>
      <c r="E23" s="335">
        <v>3</v>
      </c>
      <c r="F23" s="338"/>
      <c r="G23" s="338"/>
      <c r="H23" s="363">
        <v>580</v>
      </c>
      <c r="I23" s="363">
        <v>580</v>
      </c>
      <c r="J23" s="387">
        <v>2</v>
      </c>
      <c r="K23" s="363">
        <f>SUM(N23:N24)</f>
        <v>750</v>
      </c>
      <c r="L23" s="52" t="s">
        <v>90</v>
      </c>
      <c r="M23" s="53" t="s">
        <v>74</v>
      </c>
      <c r="N23" s="151">
        <v>576</v>
      </c>
      <c r="Q23" s="58"/>
      <c r="R23" s="58"/>
    </row>
    <row r="24" spans="1:14" ht="12">
      <c r="A24" s="362"/>
      <c r="B24" s="366"/>
      <c r="C24" s="364"/>
      <c r="D24" s="361"/>
      <c r="E24" s="337"/>
      <c r="F24" s="328"/>
      <c r="G24" s="328"/>
      <c r="H24" s="364"/>
      <c r="I24" s="364"/>
      <c r="J24" s="389"/>
      <c r="K24" s="364"/>
      <c r="L24" s="54" t="s">
        <v>91</v>
      </c>
      <c r="M24" s="55" t="s">
        <v>74</v>
      </c>
      <c r="N24" s="152">
        <v>174</v>
      </c>
    </row>
    <row r="25" spans="1:14" ht="12">
      <c r="A25" s="349" t="s">
        <v>225</v>
      </c>
      <c r="B25" s="351" t="s">
        <v>92</v>
      </c>
      <c r="C25" s="382">
        <v>-500</v>
      </c>
      <c r="D25" s="392" t="s">
        <v>257</v>
      </c>
      <c r="E25" s="335" t="s">
        <v>242</v>
      </c>
      <c r="F25" s="338"/>
      <c r="G25" s="338"/>
      <c r="H25" s="382">
        <v>-485</v>
      </c>
      <c r="I25" s="382">
        <v>-485</v>
      </c>
      <c r="J25" s="387">
        <v>2</v>
      </c>
      <c r="K25" s="363">
        <f>SUM(N25:N26)</f>
        <v>340</v>
      </c>
      <c r="L25" s="58" t="s">
        <v>93</v>
      </c>
      <c r="M25" s="53" t="s">
        <v>74</v>
      </c>
      <c r="N25" s="189">
        <v>170</v>
      </c>
    </row>
    <row r="26" spans="1:14" ht="12">
      <c r="A26" s="362"/>
      <c r="B26" s="366"/>
      <c r="C26" s="331"/>
      <c r="D26" s="361"/>
      <c r="E26" s="337"/>
      <c r="F26" s="328"/>
      <c r="G26" s="328"/>
      <c r="H26" s="331"/>
      <c r="I26" s="331"/>
      <c r="J26" s="389"/>
      <c r="K26" s="364"/>
      <c r="L26" s="59" t="s">
        <v>94</v>
      </c>
      <c r="M26" s="55" t="s">
        <v>74</v>
      </c>
      <c r="N26" s="152">
        <v>170</v>
      </c>
    </row>
    <row r="27" spans="1:14" ht="12" customHeight="1">
      <c r="A27" s="349" t="s">
        <v>95</v>
      </c>
      <c r="B27" s="351" t="s">
        <v>96</v>
      </c>
      <c r="C27" s="363">
        <v>61530</v>
      </c>
      <c r="D27" s="332"/>
      <c r="E27" s="335"/>
      <c r="F27" s="353"/>
      <c r="G27" s="338"/>
      <c r="H27" s="390"/>
      <c r="I27" s="363">
        <v>61530</v>
      </c>
      <c r="J27" s="387"/>
      <c r="K27" s="338"/>
      <c r="L27" s="58" t="s">
        <v>97</v>
      </c>
      <c r="M27" s="57" t="s">
        <v>74</v>
      </c>
      <c r="N27" s="189">
        <v>5200</v>
      </c>
    </row>
    <row r="28" spans="1:14" ht="12" customHeight="1">
      <c r="A28" s="350"/>
      <c r="B28" s="352"/>
      <c r="C28" s="373"/>
      <c r="D28" s="333"/>
      <c r="E28" s="336"/>
      <c r="F28" s="354"/>
      <c r="G28" s="327"/>
      <c r="H28" s="391"/>
      <c r="I28" s="373"/>
      <c r="J28" s="388"/>
      <c r="K28" s="327"/>
      <c r="L28" s="58" t="s">
        <v>98</v>
      </c>
      <c r="M28" s="57" t="s">
        <v>74</v>
      </c>
      <c r="N28" s="189">
        <v>5200</v>
      </c>
    </row>
    <row r="29" spans="1:14" ht="12" customHeight="1">
      <c r="A29" s="350"/>
      <c r="B29" s="352"/>
      <c r="C29" s="373"/>
      <c r="D29" s="333"/>
      <c r="E29" s="336"/>
      <c r="F29" s="354"/>
      <c r="G29" s="327"/>
      <c r="H29" s="391"/>
      <c r="I29" s="373"/>
      <c r="J29" s="388"/>
      <c r="K29" s="327"/>
      <c r="L29" s="58" t="s">
        <v>99</v>
      </c>
      <c r="M29" s="57" t="s">
        <v>74</v>
      </c>
      <c r="N29" s="189">
        <v>3700</v>
      </c>
    </row>
    <row r="30" spans="1:14" ht="12" customHeight="1">
      <c r="A30" s="350"/>
      <c r="B30" s="352"/>
      <c r="C30" s="373"/>
      <c r="D30" s="333"/>
      <c r="E30" s="336"/>
      <c r="F30" s="354"/>
      <c r="G30" s="327"/>
      <c r="H30" s="391"/>
      <c r="I30" s="373"/>
      <c r="J30" s="388"/>
      <c r="K30" s="327"/>
      <c r="L30" s="58" t="s">
        <v>100</v>
      </c>
      <c r="M30" s="57" t="s">
        <v>74</v>
      </c>
      <c r="N30" s="189">
        <v>2280</v>
      </c>
    </row>
    <row r="31" spans="1:14" ht="12" customHeight="1">
      <c r="A31" s="350"/>
      <c r="B31" s="352"/>
      <c r="C31" s="373"/>
      <c r="D31" s="333"/>
      <c r="E31" s="336"/>
      <c r="F31" s="354"/>
      <c r="G31" s="327"/>
      <c r="H31" s="391"/>
      <c r="I31" s="373"/>
      <c r="J31" s="388"/>
      <c r="K31" s="327"/>
      <c r="L31" s="58" t="s">
        <v>101</v>
      </c>
      <c r="M31" s="57" t="s">
        <v>74</v>
      </c>
      <c r="N31" s="189">
        <v>2600</v>
      </c>
    </row>
    <row r="32" spans="1:14" ht="12" customHeight="1">
      <c r="A32" s="350"/>
      <c r="B32" s="352"/>
      <c r="C32" s="373"/>
      <c r="D32" s="333"/>
      <c r="E32" s="336"/>
      <c r="F32" s="354"/>
      <c r="G32" s="327"/>
      <c r="H32" s="391"/>
      <c r="I32" s="373"/>
      <c r="J32" s="388"/>
      <c r="K32" s="327"/>
      <c r="L32" s="58" t="s">
        <v>239</v>
      </c>
      <c r="M32" s="57" t="s">
        <v>74</v>
      </c>
      <c r="N32" s="189">
        <v>2600</v>
      </c>
    </row>
    <row r="33" spans="1:14" ht="12" customHeight="1">
      <c r="A33" s="350"/>
      <c r="B33" s="352"/>
      <c r="C33" s="373"/>
      <c r="D33" s="333"/>
      <c r="E33" s="336"/>
      <c r="F33" s="354"/>
      <c r="G33" s="327"/>
      <c r="H33" s="391"/>
      <c r="I33" s="373"/>
      <c r="J33" s="388"/>
      <c r="K33" s="327"/>
      <c r="L33" s="58" t="s">
        <v>102</v>
      </c>
      <c r="M33" s="57" t="s">
        <v>74</v>
      </c>
      <c r="N33" s="189">
        <v>2500</v>
      </c>
    </row>
    <row r="34" spans="1:14" ht="12" customHeight="1">
      <c r="A34" s="350"/>
      <c r="B34" s="352"/>
      <c r="C34" s="373"/>
      <c r="D34" s="333"/>
      <c r="E34" s="336"/>
      <c r="F34" s="354"/>
      <c r="G34" s="327"/>
      <c r="H34" s="391"/>
      <c r="I34" s="373"/>
      <c r="J34" s="388"/>
      <c r="K34" s="327"/>
      <c r="L34" s="58" t="s">
        <v>103</v>
      </c>
      <c r="M34" s="57" t="s">
        <v>74</v>
      </c>
      <c r="N34" s="189">
        <v>1400</v>
      </c>
    </row>
    <row r="35" spans="1:14" ht="12" customHeight="1">
      <c r="A35" s="350"/>
      <c r="B35" s="352"/>
      <c r="C35" s="373"/>
      <c r="D35" s="333"/>
      <c r="E35" s="336"/>
      <c r="F35" s="354"/>
      <c r="G35" s="327"/>
      <c r="H35" s="391"/>
      <c r="I35" s="373"/>
      <c r="J35" s="388"/>
      <c r="K35" s="327"/>
      <c r="L35" s="58" t="s">
        <v>104</v>
      </c>
      <c r="M35" s="57" t="s">
        <v>74</v>
      </c>
      <c r="N35" s="189">
        <v>1250</v>
      </c>
    </row>
    <row r="36" spans="1:14" ht="12" customHeight="1">
      <c r="A36" s="350"/>
      <c r="B36" s="352"/>
      <c r="C36" s="373"/>
      <c r="D36" s="333"/>
      <c r="E36" s="336"/>
      <c r="F36" s="354"/>
      <c r="G36" s="327"/>
      <c r="H36" s="391"/>
      <c r="I36" s="373"/>
      <c r="J36" s="388"/>
      <c r="K36" s="327"/>
      <c r="L36" s="58" t="s">
        <v>105</v>
      </c>
      <c r="M36" s="57" t="s">
        <v>74</v>
      </c>
      <c r="N36" s="189">
        <v>910</v>
      </c>
    </row>
    <row r="37" spans="1:14" ht="12" customHeight="1">
      <c r="A37" s="350"/>
      <c r="B37" s="352"/>
      <c r="C37" s="373"/>
      <c r="D37" s="333"/>
      <c r="E37" s="336"/>
      <c r="F37" s="354"/>
      <c r="G37" s="327"/>
      <c r="H37" s="391"/>
      <c r="I37" s="373"/>
      <c r="J37" s="388"/>
      <c r="K37" s="327"/>
      <c r="L37" s="58" t="s">
        <v>106</v>
      </c>
      <c r="M37" s="57" t="s">
        <v>74</v>
      </c>
      <c r="N37" s="189">
        <v>796</v>
      </c>
    </row>
    <row r="38" spans="1:14" ht="12" customHeight="1">
      <c r="A38" s="350"/>
      <c r="B38" s="352"/>
      <c r="C38" s="373"/>
      <c r="D38" s="333"/>
      <c r="E38" s="336"/>
      <c r="F38" s="354"/>
      <c r="G38" s="327"/>
      <c r="H38" s="391"/>
      <c r="I38" s="373"/>
      <c r="J38" s="388"/>
      <c r="K38" s="327"/>
      <c r="L38" s="58" t="s">
        <v>107</v>
      </c>
      <c r="M38" s="57" t="s">
        <v>74</v>
      </c>
      <c r="N38" s="189">
        <v>750</v>
      </c>
    </row>
    <row r="39" spans="1:14" ht="12" customHeight="1">
      <c r="A39" s="350"/>
      <c r="B39" s="352"/>
      <c r="C39" s="373"/>
      <c r="D39" s="333"/>
      <c r="E39" s="336"/>
      <c r="F39" s="354"/>
      <c r="G39" s="327"/>
      <c r="H39" s="391"/>
      <c r="I39" s="373"/>
      <c r="J39" s="388"/>
      <c r="K39" s="327"/>
      <c r="L39" s="58" t="s">
        <v>108</v>
      </c>
      <c r="M39" s="57" t="s">
        <v>74</v>
      </c>
      <c r="N39" s="189">
        <v>565</v>
      </c>
    </row>
    <row r="40" spans="1:14" ht="12" customHeight="1">
      <c r="A40" s="350"/>
      <c r="B40" s="352"/>
      <c r="C40" s="373"/>
      <c r="D40" s="333"/>
      <c r="E40" s="336"/>
      <c r="F40" s="354"/>
      <c r="G40" s="327"/>
      <c r="H40" s="391"/>
      <c r="I40" s="373"/>
      <c r="J40" s="388"/>
      <c r="K40" s="327"/>
      <c r="L40" s="58" t="s">
        <v>109</v>
      </c>
      <c r="M40" s="57" t="s">
        <v>74</v>
      </c>
      <c r="N40" s="189">
        <v>470</v>
      </c>
    </row>
    <row r="41" spans="1:14" ht="12" customHeight="1">
      <c r="A41" s="350"/>
      <c r="B41" s="352"/>
      <c r="C41" s="373"/>
      <c r="D41" s="333"/>
      <c r="E41" s="336"/>
      <c r="F41" s="354"/>
      <c r="G41" s="327"/>
      <c r="H41" s="391"/>
      <c r="I41" s="373"/>
      <c r="J41" s="388"/>
      <c r="K41" s="327"/>
      <c r="L41" s="58" t="s">
        <v>193</v>
      </c>
      <c r="M41" s="57" t="s">
        <v>74</v>
      </c>
      <c r="N41" s="189">
        <v>360</v>
      </c>
    </row>
    <row r="42" spans="1:14" ht="12" customHeight="1">
      <c r="A42" s="350"/>
      <c r="B42" s="352"/>
      <c r="C42" s="373"/>
      <c r="D42" s="333"/>
      <c r="E42" s="336"/>
      <c r="F42" s="354"/>
      <c r="G42" s="327"/>
      <c r="H42" s="391"/>
      <c r="I42" s="373"/>
      <c r="J42" s="259">
        <v>32</v>
      </c>
      <c r="K42" s="223">
        <f>SUM(N27:N58)</f>
        <v>33136</v>
      </c>
      <c r="L42" s="58" t="s">
        <v>110</v>
      </c>
      <c r="M42" s="57" t="s">
        <v>74</v>
      </c>
      <c r="N42" s="189">
        <v>300</v>
      </c>
    </row>
    <row r="43" spans="1:14" ht="12" customHeight="1">
      <c r="A43" s="350"/>
      <c r="B43" s="352"/>
      <c r="C43" s="373"/>
      <c r="D43" s="333"/>
      <c r="E43" s="336"/>
      <c r="F43" s="354"/>
      <c r="G43" s="327"/>
      <c r="H43" s="391"/>
      <c r="I43" s="373"/>
      <c r="J43" s="260">
        <v>-1</v>
      </c>
      <c r="K43" s="233">
        <f>-N56</f>
        <v>-19</v>
      </c>
      <c r="L43" s="58" t="s">
        <v>111</v>
      </c>
      <c r="M43" s="57" t="s">
        <v>74</v>
      </c>
      <c r="N43" s="189">
        <v>264</v>
      </c>
    </row>
    <row r="44" spans="1:14" ht="12" customHeight="1">
      <c r="A44" s="350"/>
      <c r="B44" s="352"/>
      <c r="C44" s="373"/>
      <c r="D44" s="333"/>
      <c r="E44" s="336"/>
      <c r="F44" s="354"/>
      <c r="G44" s="327"/>
      <c r="H44" s="391"/>
      <c r="I44" s="373"/>
      <c r="J44" s="388"/>
      <c r="K44" s="393"/>
      <c r="L44" s="58" t="s">
        <v>112</v>
      </c>
      <c r="M44" s="57" t="s">
        <v>74</v>
      </c>
      <c r="N44" s="189">
        <v>259</v>
      </c>
    </row>
    <row r="45" spans="1:14" ht="12" customHeight="1">
      <c r="A45" s="350"/>
      <c r="B45" s="352"/>
      <c r="C45" s="373"/>
      <c r="D45" s="333"/>
      <c r="E45" s="336"/>
      <c r="F45" s="354"/>
      <c r="G45" s="327"/>
      <c r="H45" s="391"/>
      <c r="I45" s="373"/>
      <c r="J45" s="388"/>
      <c r="K45" s="393"/>
      <c r="L45" s="58" t="s">
        <v>113</v>
      </c>
      <c r="M45" s="57" t="s">
        <v>74</v>
      </c>
      <c r="N45" s="189">
        <v>250</v>
      </c>
    </row>
    <row r="46" spans="1:14" ht="12" customHeight="1">
      <c r="A46" s="350"/>
      <c r="B46" s="352"/>
      <c r="C46" s="373"/>
      <c r="D46" s="333"/>
      <c r="E46" s="336"/>
      <c r="F46" s="354"/>
      <c r="G46" s="327"/>
      <c r="H46" s="391"/>
      <c r="I46" s="373"/>
      <c r="J46" s="388"/>
      <c r="K46" s="393"/>
      <c r="L46" s="58" t="s">
        <v>114</v>
      </c>
      <c r="M46" s="57" t="s">
        <v>74</v>
      </c>
      <c r="N46" s="189">
        <v>250</v>
      </c>
    </row>
    <row r="47" spans="1:14" ht="12" customHeight="1">
      <c r="A47" s="350"/>
      <c r="B47" s="352"/>
      <c r="C47" s="373"/>
      <c r="D47" s="333"/>
      <c r="E47" s="336"/>
      <c r="F47" s="354"/>
      <c r="G47" s="327"/>
      <c r="H47" s="391"/>
      <c r="I47" s="373"/>
      <c r="J47" s="388"/>
      <c r="K47" s="393"/>
      <c r="L47" s="58" t="s">
        <v>115</v>
      </c>
      <c r="M47" s="57" t="s">
        <v>74</v>
      </c>
      <c r="N47" s="189">
        <v>215</v>
      </c>
    </row>
    <row r="48" spans="1:14" ht="12" customHeight="1">
      <c r="A48" s="350"/>
      <c r="B48" s="352"/>
      <c r="C48" s="373"/>
      <c r="D48" s="333"/>
      <c r="E48" s="336"/>
      <c r="F48" s="354"/>
      <c r="G48" s="327"/>
      <c r="H48" s="391"/>
      <c r="I48" s="373"/>
      <c r="J48" s="388"/>
      <c r="K48" s="393"/>
      <c r="L48" s="58" t="s">
        <v>116</v>
      </c>
      <c r="M48" s="57" t="s">
        <v>74</v>
      </c>
      <c r="N48" s="189">
        <v>200</v>
      </c>
    </row>
    <row r="49" spans="1:14" ht="12" customHeight="1">
      <c r="A49" s="350"/>
      <c r="B49" s="352"/>
      <c r="C49" s="373"/>
      <c r="D49" s="333"/>
      <c r="E49" s="336"/>
      <c r="F49" s="354"/>
      <c r="G49" s="327"/>
      <c r="H49" s="391"/>
      <c r="I49" s="373"/>
      <c r="J49" s="388"/>
      <c r="K49" s="393"/>
      <c r="L49" s="58" t="s">
        <v>117</v>
      </c>
      <c r="M49" s="57" t="s">
        <v>74</v>
      </c>
      <c r="N49" s="189">
        <v>170</v>
      </c>
    </row>
    <row r="50" spans="1:14" ht="12" customHeight="1">
      <c r="A50" s="350"/>
      <c r="B50" s="352"/>
      <c r="C50" s="373"/>
      <c r="D50" s="333"/>
      <c r="E50" s="336"/>
      <c r="F50" s="354"/>
      <c r="G50" s="327"/>
      <c r="H50" s="391"/>
      <c r="I50" s="373"/>
      <c r="J50" s="388"/>
      <c r="K50" s="393"/>
      <c r="L50" s="58" t="s">
        <v>118</v>
      </c>
      <c r="M50" s="57" t="s">
        <v>74</v>
      </c>
      <c r="N50" s="189">
        <v>170</v>
      </c>
    </row>
    <row r="51" spans="1:14" ht="12" customHeight="1">
      <c r="A51" s="350"/>
      <c r="B51" s="352"/>
      <c r="C51" s="373"/>
      <c r="D51" s="333"/>
      <c r="E51" s="336"/>
      <c r="F51" s="354"/>
      <c r="G51" s="327"/>
      <c r="H51" s="391"/>
      <c r="I51" s="373"/>
      <c r="J51" s="388"/>
      <c r="K51" s="393"/>
      <c r="L51" s="58" t="s">
        <v>119</v>
      </c>
      <c r="M51" s="57" t="s">
        <v>74</v>
      </c>
      <c r="N51" s="189">
        <v>150</v>
      </c>
    </row>
    <row r="52" spans="1:14" ht="12" customHeight="1">
      <c r="A52" s="350"/>
      <c r="B52" s="352"/>
      <c r="C52" s="373"/>
      <c r="D52" s="333"/>
      <c r="E52" s="336"/>
      <c r="F52" s="354"/>
      <c r="G52" s="327"/>
      <c r="H52" s="391"/>
      <c r="I52" s="373"/>
      <c r="J52" s="388"/>
      <c r="K52" s="393"/>
      <c r="L52" s="58" t="s">
        <v>120</v>
      </c>
      <c r="M52" s="57" t="s">
        <v>74</v>
      </c>
      <c r="N52" s="189">
        <v>95</v>
      </c>
    </row>
    <row r="53" spans="1:14" ht="12" customHeight="1">
      <c r="A53" s="350"/>
      <c r="B53" s="352"/>
      <c r="C53" s="373"/>
      <c r="D53" s="333"/>
      <c r="E53" s="336"/>
      <c r="F53" s="354"/>
      <c r="G53" s="327"/>
      <c r="H53" s="391"/>
      <c r="I53" s="373"/>
      <c r="J53" s="388"/>
      <c r="K53" s="393"/>
      <c r="L53" s="58" t="s">
        <v>121</v>
      </c>
      <c r="M53" s="57" t="s">
        <v>74</v>
      </c>
      <c r="N53" s="189">
        <v>81</v>
      </c>
    </row>
    <row r="54" spans="1:14" ht="12" customHeight="1">
      <c r="A54" s="350"/>
      <c r="B54" s="352"/>
      <c r="C54" s="373"/>
      <c r="D54" s="333"/>
      <c r="E54" s="336"/>
      <c r="F54" s="354"/>
      <c r="G54" s="327"/>
      <c r="H54" s="391"/>
      <c r="I54" s="373"/>
      <c r="J54" s="388"/>
      <c r="K54" s="393"/>
      <c r="L54" s="58" t="s">
        <v>122</v>
      </c>
      <c r="M54" s="57" t="s">
        <v>74</v>
      </c>
      <c r="N54" s="189">
        <v>80</v>
      </c>
    </row>
    <row r="55" spans="1:14" ht="12" customHeight="1">
      <c r="A55" s="350"/>
      <c r="B55" s="352"/>
      <c r="C55" s="373"/>
      <c r="D55" s="333"/>
      <c r="E55" s="336"/>
      <c r="F55" s="354"/>
      <c r="G55" s="327"/>
      <c r="H55" s="391"/>
      <c r="I55" s="373"/>
      <c r="J55" s="388"/>
      <c r="K55" s="393"/>
      <c r="L55" s="58" t="s">
        <v>123</v>
      </c>
      <c r="M55" s="57" t="s">
        <v>74</v>
      </c>
      <c r="N55" s="189">
        <v>30</v>
      </c>
    </row>
    <row r="56" spans="1:14" ht="12" customHeight="1">
      <c r="A56" s="350"/>
      <c r="B56" s="352"/>
      <c r="C56" s="373"/>
      <c r="D56" s="333"/>
      <c r="E56" s="336"/>
      <c r="F56" s="354"/>
      <c r="G56" s="327"/>
      <c r="H56" s="391"/>
      <c r="I56" s="373"/>
      <c r="J56" s="388"/>
      <c r="K56" s="393"/>
      <c r="L56" s="58" t="s">
        <v>221</v>
      </c>
      <c r="M56" s="57" t="s">
        <v>74</v>
      </c>
      <c r="N56" s="189">
        <v>19</v>
      </c>
    </row>
    <row r="57" spans="1:14" ht="12" customHeight="1">
      <c r="A57" s="350"/>
      <c r="B57" s="352"/>
      <c r="C57" s="373"/>
      <c r="D57" s="333"/>
      <c r="E57" s="336"/>
      <c r="F57" s="354"/>
      <c r="G57" s="327"/>
      <c r="H57" s="391"/>
      <c r="I57" s="373"/>
      <c r="J57" s="388"/>
      <c r="K57" s="393"/>
      <c r="L57" s="200" t="s">
        <v>124</v>
      </c>
      <c r="M57" s="57" t="s">
        <v>74</v>
      </c>
      <c r="N57" s="189">
        <v>15</v>
      </c>
    </row>
    <row r="58" spans="1:14" ht="12" customHeight="1">
      <c r="A58" s="350"/>
      <c r="B58" s="352"/>
      <c r="C58" s="373"/>
      <c r="D58" s="333"/>
      <c r="E58" s="336"/>
      <c r="F58" s="354"/>
      <c r="G58" s="328"/>
      <c r="H58" s="391"/>
      <c r="I58" s="373"/>
      <c r="J58" s="389"/>
      <c r="K58" s="394"/>
      <c r="L58" s="59" t="s">
        <v>125</v>
      </c>
      <c r="M58" s="55" t="s">
        <v>74</v>
      </c>
      <c r="N58" s="152">
        <v>7</v>
      </c>
    </row>
    <row r="59" spans="1:14" ht="12" customHeight="1">
      <c r="A59" s="355" t="s">
        <v>126</v>
      </c>
      <c r="B59" s="338"/>
      <c r="C59" s="155">
        <f>C4+C5+C6-C9+C14+C17-C20+C23-C25+C27</f>
        <v>70820</v>
      </c>
      <c r="D59" s="332"/>
      <c r="E59" s="367" t="s">
        <v>243</v>
      </c>
      <c r="F59" s="338" t="s">
        <v>244</v>
      </c>
      <c r="G59" s="338"/>
      <c r="H59" s="155">
        <f>H4+2000+H14-H20+H23-H25</f>
        <v>8865</v>
      </c>
      <c r="I59" s="155">
        <f>I4+2000+I14-I20+I23-I25+I27</f>
        <v>70395</v>
      </c>
      <c r="J59" s="255">
        <f>SUM(J4:J42)</f>
        <v>47</v>
      </c>
      <c r="K59" s="234">
        <f>SUM(K4:K19)+799+SUM(K23:K26)+K42</f>
        <v>38839</v>
      </c>
      <c r="L59" s="343"/>
      <c r="M59" s="344"/>
      <c r="N59" s="345"/>
    </row>
    <row r="60" spans="1:14" ht="12.75" thickBot="1">
      <c r="A60" s="356"/>
      <c r="B60" s="357"/>
      <c r="C60" s="204">
        <f>C9+C20+C25</f>
        <v>-2100</v>
      </c>
      <c r="D60" s="369"/>
      <c r="E60" s="368"/>
      <c r="F60" s="357"/>
      <c r="G60" s="357"/>
      <c r="H60" s="204">
        <f>-800+H20+H25</f>
        <v>-2085</v>
      </c>
      <c r="I60" s="204">
        <f>-800+I20+I25</f>
        <v>-2085</v>
      </c>
      <c r="J60" s="261">
        <v>-2</v>
      </c>
      <c r="K60" s="204">
        <f>-224+K43</f>
        <v>-243</v>
      </c>
      <c r="L60" s="346"/>
      <c r="M60" s="347"/>
      <c r="N60" s="348"/>
    </row>
    <row r="61" spans="2:14" s="65" customFormat="1" ht="7.5" customHeight="1">
      <c r="B61" s="66"/>
      <c r="D61" s="67"/>
      <c r="E61" s="66"/>
      <c r="F61" s="68"/>
      <c r="H61" s="66"/>
      <c r="J61" s="69"/>
      <c r="K61" s="374"/>
      <c r="L61" s="374"/>
      <c r="M61" s="374"/>
      <c r="N61" s="374"/>
    </row>
    <row r="62" spans="1:10" s="70" customFormat="1" ht="16.5" customHeight="1" thickBot="1">
      <c r="A62" s="358" t="s">
        <v>204</v>
      </c>
      <c r="B62" s="358"/>
      <c r="D62" s="71"/>
      <c r="E62" s="44"/>
      <c r="F62" s="45"/>
      <c r="G62" s="42"/>
      <c r="H62" s="72"/>
      <c r="J62" s="46"/>
    </row>
    <row r="63" spans="1:14" s="44" customFormat="1" ht="37.5">
      <c r="A63" s="47" t="s">
        <v>60</v>
      </c>
      <c r="B63" s="48" t="s">
        <v>61</v>
      </c>
      <c r="C63" s="48" t="s">
        <v>192</v>
      </c>
      <c r="D63" s="49" t="s">
        <v>62</v>
      </c>
      <c r="E63" s="48" t="s">
        <v>63</v>
      </c>
      <c r="F63" s="50" t="s">
        <v>238</v>
      </c>
      <c r="G63" s="48" t="s">
        <v>64</v>
      </c>
      <c r="H63" s="48" t="s">
        <v>65</v>
      </c>
      <c r="I63" s="48" t="s">
        <v>66</v>
      </c>
      <c r="J63" s="51" t="s">
        <v>67</v>
      </c>
      <c r="K63" s="48" t="s">
        <v>68</v>
      </c>
      <c r="L63" s="370" t="s">
        <v>69</v>
      </c>
      <c r="M63" s="371"/>
      <c r="N63" s="372"/>
    </row>
    <row r="64" spans="1:14" ht="12">
      <c r="A64" s="349" t="s">
        <v>127</v>
      </c>
      <c r="B64" s="351" t="s">
        <v>92</v>
      </c>
      <c r="C64" s="363">
        <v>1130</v>
      </c>
      <c r="D64" s="359" t="s">
        <v>128</v>
      </c>
      <c r="E64" s="335">
        <v>6</v>
      </c>
      <c r="F64" s="353">
        <v>2</v>
      </c>
      <c r="G64" s="335">
        <v>2</v>
      </c>
      <c r="H64" s="363">
        <v>1130</v>
      </c>
      <c r="I64" s="363">
        <v>1130</v>
      </c>
      <c r="J64" s="387">
        <v>2</v>
      </c>
      <c r="K64" s="363">
        <f>SUM(N64:N65)</f>
        <v>444</v>
      </c>
      <c r="L64" s="52" t="s">
        <v>129</v>
      </c>
      <c r="M64" s="53" t="s">
        <v>74</v>
      </c>
      <c r="N64" s="151">
        <v>375</v>
      </c>
    </row>
    <row r="65" spans="1:14" ht="12">
      <c r="A65" s="362"/>
      <c r="B65" s="366"/>
      <c r="C65" s="364"/>
      <c r="D65" s="361"/>
      <c r="E65" s="337"/>
      <c r="F65" s="365"/>
      <c r="G65" s="337"/>
      <c r="H65" s="364"/>
      <c r="I65" s="364"/>
      <c r="J65" s="389"/>
      <c r="K65" s="364"/>
      <c r="L65" s="54" t="s">
        <v>130</v>
      </c>
      <c r="M65" s="55" t="s">
        <v>74</v>
      </c>
      <c r="N65" s="152">
        <v>69</v>
      </c>
    </row>
    <row r="66" spans="1:14" ht="12.75" thickBot="1">
      <c r="A66" s="60" t="s">
        <v>126</v>
      </c>
      <c r="B66" s="61"/>
      <c r="C66" s="129">
        <f>SUM(C64)</f>
        <v>1130</v>
      </c>
      <c r="D66" s="62"/>
      <c r="E66" s="245">
        <f aca="true" t="shared" si="0" ref="E66:K66">SUM(E64)</f>
        <v>6</v>
      </c>
      <c r="F66" s="246">
        <f t="shared" si="0"/>
        <v>2</v>
      </c>
      <c r="G66" s="245">
        <f t="shared" si="0"/>
        <v>2</v>
      </c>
      <c r="H66" s="130">
        <f t="shared" si="0"/>
        <v>1130</v>
      </c>
      <c r="I66" s="130">
        <f t="shared" si="0"/>
        <v>1130</v>
      </c>
      <c r="J66" s="262">
        <f t="shared" si="0"/>
        <v>2</v>
      </c>
      <c r="K66" s="129">
        <f t="shared" si="0"/>
        <v>444</v>
      </c>
      <c r="L66" s="63"/>
      <c r="M66" s="63"/>
      <c r="N66" s="64"/>
    </row>
    <row r="67" spans="8:14" ht="7.5" customHeight="1">
      <c r="H67" s="44"/>
      <c r="K67" s="381"/>
      <c r="L67" s="381"/>
      <c r="M67" s="381"/>
      <c r="N67" s="381"/>
    </row>
    <row r="68" spans="1:10" s="70" customFormat="1" ht="16.5" customHeight="1" thickBot="1">
      <c r="A68" s="358" t="s">
        <v>205</v>
      </c>
      <c r="B68" s="358"/>
      <c r="D68" s="71"/>
      <c r="E68" s="44"/>
      <c r="F68" s="45"/>
      <c r="G68" s="42"/>
      <c r="H68" s="72"/>
      <c r="J68" s="46"/>
    </row>
    <row r="69" spans="1:14" s="44" customFormat="1" ht="37.5">
      <c r="A69" s="47" t="s">
        <v>60</v>
      </c>
      <c r="B69" s="48" t="s">
        <v>61</v>
      </c>
      <c r="C69" s="48" t="s">
        <v>192</v>
      </c>
      <c r="D69" s="49" t="s">
        <v>62</v>
      </c>
      <c r="E69" s="48" t="s">
        <v>63</v>
      </c>
      <c r="F69" s="50" t="s">
        <v>238</v>
      </c>
      <c r="G69" s="48" t="s">
        <v>64</v>
      </c>
      <c r="H69" s="48" t="s">
        <v>65</v>
      </c>
      <c r="I69" s="48" t="s">
        <v>66</v>
      </c>
      <c r="J69" s="51" t="s">
        <v>67</v>
      </c>
      <c r="K69" s="48" t="s">
        <v>68</v>
      </c>
      <c r="L69" s="370" t="s">
        <v>69</v>
      </c>
      <c r="M69" s="371"/>
      <c r="N69" s="372"/>
    </row>
    <row r="70" spans="1:14" ht="12">
      <c r="A70" s="142" t="s">
        <v>131</v>
      </c>
      <c r="B70" s="145" t="s">
        <v>81</v>
      </c>
      <c r="C70" s="127">
        <v>51</v>
      </c>
      <c r="D70" s="359" t="s">
        <v>132</v>
      </c>
      <c r="E70" s="247"/>
      <c r="F70" s="248"/>
      <c r="G70" s="353">
        <v>1</v>
      </c>
      <c r="H70" s="377">
        <f>SUM(C70:C73)</f>
        <v>350</v>
      </c>
      <c r="I70" s="363">
        <f>H70</f>
        <v>350</v>
      </c>
      <c r="J70" s="387">
        <v>1</v>
      </c>
      <c r="K70" s="363">
        <f>SUM(N70)</f>
        <v>1200</v>
      </c>
      <c r="L70" s="385" t="s">
        <v>133</v>
      </c>
      <c r="M70" s="340" t="s">
        <v>134</v>
      </c>
      <c r="N70" s="339">
        <v>1200</v>
      </c>
    </row>
    <row r="71" spans="1:14" ht="13.5" customHeight="1">
      <c r="A71" s="147" t="s">
        <v>135</v>
      </c>
      <c r="B71" s="208" t="s">
        <v>81</v>
      </c>
      <c r="C71" s="153">
        <v>100</v>
      </c>
      <c r="D71" s="360"/>
      <c r="E71" s="249"/>
      <c r="F71" s="250"/>
      <c r="G71" s="354"/>
      <c r="H71" s="378"/>
      <c r="I71" s="373"/>
      <c r="J71" s="388"/>
      <c r="K71" s="373"/>
      <c r="L71" s="386"/>
      <c r="M71" s="375"/>
      <c r="N71" s="376"/>
    </row>
    <row r="72" spans="1:14" ht="13.5" customHeight="1">
      <c r="A72" s="147" t="s">
        <v>136</v>
      </c>
      <c r="B72" s="208" t="s">
        <v>81</v>
      </c>
      <c r="C72" s="153">
        <v>57</v>
      </c>
      <c r="D72" s="360"/>
      <c r="E72" s="249"/>
      <c r="F72" s="250"/>
      <c r="G72" s="354"/>
      <c r="H72" s="378"/>
      <c r="I72" s="373"/>
      <c r="J72" s="388"/>
      <c r="K72" s="373"/>
      <c r="L72" s="386"/>
      <c r="M72" s="375"/>
      <c r="N72" s="376"/>
    </row>
    <row r="73" spans="1:14" ht="13.5" customHeight="1">
      <c r="A73" s="144" t="s">
        <v>137</v>
      </c>
      <c r="B73" s="203" t="s">
        <v>81</v>
      </c>
      <c r="C73" s="154">
        <v>142</v>
      </c>
      <c r="D73" s="361"/>
      <c r="E73" s="249"/>
      <c r="F73" s="250"/>
      <c r="G73" s="354"/>
      <c r="H73" s="379"/>
      <c r="I73" s="373"/>
      <c r="J73" s="388"/>
      <c r="K73" s="373"/>
      <c r="L73" s="386"/>
      <c r="M73" s="375"/>
      <c r="N73" s="376"/>
    </row>
    <row r="74" spans="1:14" ht="13.5" customHeight="1">
      <c r="A74" s="349" t="s">
        <v>138</v>
      </c>
      <c r="B74" s="351" t="s">
        <v>96</v>
      </c>
      <c r="C74" s="420">
        <v>3800</v>
      </c>
      <c r="D74" s="73"/>
      <c r="E74" s="247"/>
      <c r="F74" s="248"/>
      <c r="G74" s="256"/>
      <c r="H74" s="155"/>
      <c r="I74" s="363">
        <v>1245</v>
      </c>
      <c r="J74" s="388"/>
      <c r="K74" s="373"/>
      <c r="L74" s="386"/>
      <c r="M74" s="375"/>
      <c r="N74" s="376"/>
    </row>
    <row r="75" spans="1:14" ht="13.5" customHeight="1">
      <c r="A75" s="362"/>
      <c r="B75" s="366"/>
      <c r="C75" s="421"/>
      <c r="D75" s="74"/>
      <c r="E75" s="251"/>
      <c r="F75" s="252"/>
      <c r="G75" s="257"/>
      <c r="H75" s="156"/>
      <c r="I75" s="364"/>
      <c r="J75" s="263">
        <v>1</v>
      </c>
      <c r="K75" s="157">
        <f>SUM(N75)</f>
        <v>104</v>
      </c>
      <c r="L75" s="75" t="s">
        <v>139</v>
      </c>
      <c r="M75" s="76" t="s">
        <v>74</v>
      </c>
      <c r="N75" s="158">
        <v>104</v>
      </c>
    </row>
    <row r="76" spans="1:14" ht="12.75" thickBot="1">
      <c r="A76" s="60" t="s">
        <v>126</v>
      </c>
      <c r="B76" s="61"/>
      <c r="C76" s="129">
        <f>SUM(C70:C75)</f>
        <v>4150</v>
      </c>
      <c r="D76" s="62"/>
      <c r="E76" s="245"/>
      <c r="F76" s="246"/>
      <c r="G76" s="246">
        <f>SUM(G70:G75)</f>
        <v>1</v>
      </c>
      <c r="H76" s="130">
        <f>SUM(H70:H75)</f>
        <v>350</v>
      </c>
      <c r="I76" s="129">
        <f>SUM(I70:I75)</f>
        <v>1595</v>
      </c>
      <c r="J76" s="262">
        <f>SUM(J70:J75)</f>
        <v>2</v>
      </c>
      <c r="K76" s="129">
        <f>SUM(K70:K75)</f>
        <v>1304</v>
      </c>
      <c r="L76" s="63"/>
      <c r="M76" s="63"/>
      <c r="N76" s="64"/>
    </row>
    <row r="77" spans="11:14" ht="7.5" customHeight="1">
      <c r="K77" s="381"/>
      <c r="L77" s="381"/>
      <c r="M77" s="381"/>
      <c r="N77" s="381"/>
    </row>
    <row r="78" spans="1:10" s="70" customFormat="1" ht="16.5" customHeight="1" thickBot="1">
      <c r="A78" s="358" t="s">
        <v>206</v>
      </c>
      <c r="B78" s="358"/>
      <c r="D78" s="71"/>
      <c r="E78" s="44"/>
      <c r="F78" s="45"/>
      <c r="G78" s="42"/>
      <c r="H78" s="72"/>
      <c r="J78" s="46"/>
    </row>
    <row r="79" spans="1:14" s="44" customFormat="1" ht="37.5">
      <c r="A79" s="47" t="s">
        <v>60</v>
      </c>
      <c r="B79" s="48" t="s">
        <v>61</v>
      </c>
      <c r="C79" s="48" t="s">
        <v>192</v>
      </c>
      <c r="D79" s="49" t="s">
        <v>62</v>
      </c>
      <c r="E79" s="48" t="s">
        <v>63</v>
      </c>
      <c r="F79" s="50" t="s">
        <v>238</v>
      </c>
      <c r="G79" s="48" t="s">
        <v>64</v>
      </c>
      <c r="H79" s="48" t="s">
        <v>65</v>
      </c>
      <c r="I79" s="48" t="s">
        <v>66</v>
      </c>
      <c r="J79" s="51" t="s">
        <v>67</v>
      </c>
      <c r="K79" s="48" t="s">
        <v>68</v>
      </c>
      <c r="L79" s="370" t="s">
        <v>69</v>
      </c>
      <c r="M79" s="371"/>
      <c r="N79" s="372"/>
    </row>
    <row r="80" spans="1:14" ht="12">
      <c r="A80" s="210" t="s">
        <v>211</v>
      </c>
      <c r="B80" s="145" t="s">
        <v>81</v>
      </c>
      <c r="C80" s="205">
        <v>-40</v>
      </c>
      <c r="D80" s="392" t="s">
        <v>216</v>
      </c>
      <c r="E80" s="335"/>
      <c r="F80" s="353"/>
      <c r="G80" s="335"/>
      <c r="H80" s="382">
        <v>-105</v>
      </c>
      <c r="I80" s="382">
        <v>-105</v>
      </c>
      <c r="J80" s="384" t="s">
        <v>246</v>
      </c>
      <c r="K80" s="382">
        <f>-N80</f>
        <v>-120</v>
      </c>
      <c r="L80" s="385" t="s">
        <v>203</v>
      </c>
      <c r="M80" s="340" t="s">
        <v>134</v>
      </c>
      <c r="N80" s="339">
        <v>120</v>
      </c>
    </row>
    <row r="81" spans="1:14" ht="12" customHeight="1">
      <c r="A81" s="211" t="s">
        <v>212</v>
      </c>
      <c r="B81" s="203" t="s">
        <v>81</v>
      </c>
      <c r="C81" s="206">
        <v>-65</v>
      </c>
      <c r="D81" s="422"/>
      <c r="E81" s="380"/>
      <c r="F81" s="380"/>
      <c r="G81" s="380"/>
      <c r="H81" s="383"/>
      <c r="I81" s="383"/>
      <c r="J81" s="380"/>
      <c r="K81" s="383"/>
      <c r="L81" s="386"/>
      <c r="M81" s="375"/>
      <c r="N81" s="376"/>
    </row>
    <row r="82" spans="1:14" ht="12" customHeight="1">
      <c r="A82" s="148" t="s">
        <v>140</v>
      </c>
      <c r="B82" s="209" t="s">
        <v>92</v>
      </c>
      <c r="C82" s="159">
        <v>1000</v>
      </c>
      <c r="D82" s="149" t="s">
        <v>141</v>
      </c>
      <c r="E82" s="253"/>
      <c r="F82" s="254"/>
      <c r="G82" s="258">
        <v>3</v>
      </c>
      <c r="H82" s="160">
        <v>400</v>
      </c>
      <c r="I82" s="160">
        <v>400</v>
      </c>
      <c r="J82" s="255">
        <v>1</v>
      </c>
      <c r="K82" s="160">
        <v>700</v>
      </c>
      <c r="L82" s="77" t="s">
        <v>142</v>
      </c>
      <c r="M82" s="78" t="s">
        <v>74</v>
      </c>
      <c r="N82" s="161">
        <v>700</v>
      </c>
    </row>
    <row r="83" spans="1:14" ht="12" customHeight="1">
      <c r="A83" s="355" t="s">
        <v>126</v>
      </c>
      <c r="B83" s="338"/>
      <c r="C83" s="155">
        <f>C82-(C80+C81)</f>
        <v>1105</v>
      </c>
      <c r="D83" s="332"/>
      <c r="E83" s="335"/>
      <c r="F83" s="353"/>
      <c r="G83" s="423">
        <f>SUM(G80:G82)</f>
        <v>3</v>
      </c>
      <c r="H83" s="155">
        <f>-H80+H82</f>
        <v>505</v>
      </c>
      <c r="I83" s="155">
        <f>-I80+I82</f>
        <v>505</v>
      </c>
      <c r="J83" s="255">
        <v>2</v>
      </c>
      <c r="K83" s="155">
        <f>SUM(K82)-K80</f>
        <v>820</v>
      </c>
      <c r="L83" s="202"/>
      <c r="M83" s="57"/>
      <c r="N83" s="201"/>
    </row>
    <row r="84" spans="1:14" ht="12.75" customHeight="1" thickBot="1">
      <c r="A84" s="356"/>
      <c r="B84" s="357"/>
      <c r="C84" s="204">
        <f>SUM(C80:C81)</f>
        <v>-105</v>
      </c>
      <c r="D84" s="369"/>
      <c r="E84" s="413"/>
      <c r="F84" s="419"/>
      <c r="G84" s="424"/>
      <c r="H84" s="204">
        <f>H80</f>
        <v>-105</v>
      </c>
      <c r="I84" s="204">
        <f>I80</f>
        <v>-105</v>
      </c>
      <c r="J84" s="261">
        <f>-1</f>
        <v>-1</v>
      </c>
      <c r="K84" s="204">
        <f>K80</f>
        <v>-120</v>
      </c>
      <c r="L84" s="63"/>
      <c r="M84" s="63"/>
      <c r="N84" s="162"/>
    </row>
    <row r="85" spans="4:14" s="95" customFormat="1" ht="15.75" customHeight="1">
      <c r="D85" s="96"/>
      <c r="F85" s="97"/>
      <c r="J85" s="342" t="s">
        <v>270</v>
      </c>
      <c r="K85" s="342"/>
      <c r="L85" s="342"/>
      <c r="M85" s="342"/>
      <c r="N85" s="342"/>
    </row>
    <row r="86" ht="12">
      <c r="J86" s="199"/>
    </row>
    <row r="88" spans="3:14" ht="12">
      <c r="C88" s="42">
        <f>C59+C66+C76+C83</f>
        <v>77205</v>
      </c>
      <c r="D88" s="42">
        <f aca="true" t="shared" si="1" ref="D88:K88">D59+D66+D76+D83</f>
        <v>0</v>
      </c>
      <c r="E88" s="42" t="e">
        <f t="shared" si="1"/>
        <v>#VALUE!</v>
      </c>
      <c r="F88" s="42" t="e">
        <f t="shared" si="1"/>
        <v>#VALUE!</v>
      </c>
      <c r="G88" s="42">
        <f t="shared" si="1"/>
        <v>6</v>
      </c>
      <c r="H88" s="42">
        <f t="shared" si="1"/>
        <v>10850</v>
      </c>
      <c r="I88" s="42">
        <f t="shared" si="1"/>
        <v>73625</v>
      </c>
      <c r="J88" s="42">
        <f t="shared" si="1"/>
        <v>53</v>
      </c>
      <c r="K88" s="42">
        <f t="shared" si="1"/>
        <v>41407</v>
      </c>
      <c r="N88" s="42">
        <f>SUM(N4:N58,N64:N65,N70:N75,N80:N82)</f>
        <v>41407</v>
      </c>
    </row>
    <row r="89" spans="3:11" ht="12">
      <c r="C89" s="207">
        <f>C60+C84</f>
        <v>-2205</v>
      </c>
      <c r="D89" s="207"/>
      <c r="E89" s="207"/>
      <c r="F89" s="207"/>
      <c r="G89" s="207"/>
      <c r="H89" s="207">
        <f>H60+H84</f>
        <v>-2190</v>
      </c>
      <c r="I89" s="207">
        <f>I60+I84</f>
        <v>-2190</v>
      </c>
      <c r="J89" s="207">
        <f>J60+J84</f>
        <v>-3</v>
      </c>
      <c r="K89" s="207">
        <f>K60+K84</f>
        <v>-363</v>
      </c>
    </row>
  </sheetData>
  <sheetProtection/>
  <mergeCells count="167">
    <mergeCell ref="F83:F84"/>
    <mergeCell ref="G59:G60"/>
    <mergeCell ref="A23:A24"/>
    <mergeCell ref="B20:B22"/>
    <mergeCell ref="C20:C22"/>
    <mergeCell ref="C74:C75"/>
    <mergeCell ref="D80:D81"/>
    <mergeCell ref="G83:G84"/>
    <mergeCell ref="F23:F24"/>
    <mergeCell ref="G23:G24"/>
    <mergeCell ref="D83:D84"/>
    <mergeCell ref="A14:A16"/>
    <mergeCell ref="A17:A19"/>
    <mergeCell ref="B14:B16"/>
    <mergeCell ref="B17:B19"/>
    <mergeCell ref="C14:C16"/>
    <mergeCell ref="C17:C19"/>
    <mergeCell ref="A83:A84"/>
    <mergeCell ref="D14:D19"/>
    <mergeCell ref="A25:A26"/>
    <mergeCell ref="E83:E84"/>
    <mergeCell ref="B83:B84"/>
    <mergeCell ref="A1:N1"/>
    <mergeCell ref="A2:B2"/>
    <mergeCell ref="L3:N3"/>
    <mergeCell ref="D4:D5"/>
    <mergeCell ref="E4:E5"/>
    <mergeCell ref="F4:F5"/>
    <mergeCell ref="G4:G5"/>
    <mergeCell ref="H4:H5"/>
    <mergeCell ref="N4:N5"/>
    <mergeCell ref="I4:I5"/>
    <mergeCell ref="K4:K5"/>
    <mergeCell ref="L4:L5"/>
    <mergeCell ref="M4:M5"/>
    <mergeCell ref="J4:J5"/>
    <mergeCell ref="L8:L9"/>
    <mergeCell ref="M8:M9"/>
    <mergeCell ref="I6:I13"/>
    <mergeCell ref="A6:A8"/>
    <mergeCell ref="B6:B8"/>
    <mergeCell ref="C6:C8"/>
    <mergeCell ref="A9:A13"/>
    <mergeCell ref="H6:H13"/>
    <mergeCell ref="J6:J13"/>
    <mergeCell ref="K6:K13"/>
    <mergeCell ref="M16:M17"/>
    <mergeCell ref="G14:G19"/>
    <mergeCell ref="I20:I22"/>
    <mergeCell ref="L12:L13"/>
    <mergeCell ref="M12:M13"/>
    <mergeCell ref="M10:M11"/>
    <mergeCell ref="K14:K19"/>
    <mergeCell ref="L6:L7"/>
    <mergeCell ref="L10:L11"/>
    <mergeCell ref="N18:N19"/>
    <mergeCell ref="N14:N15"/>
    <mergeCell ref="N16:N17"/>
    <mergeCell ref="L14:L15"/>
    <mergeCell ref="L18:L19"/>
    <mergeCell ref="M18:M19"/>
    <mergeCell ref="M14:M15"/>
    <mergeCell ref="L16:L17"/>
    <mergeCell ref="E14:E19"/>
    <mergeCell ref="J20:J22"/>
    <mergeCell ref="I14:I19"/>
    <mergeCell ref="D20:D22"/>
    <mergeCell ref="E20:E22"/>
    <mergeCell ref="J14:J19"/>
    <mergeCell ref="H14:H19"/>
    <mergeCell ref="F14:F19"/>
    <mergeCell ref="K27:K41"/>
    <mergeCell ref="J44:J58"/>
    <mergeCell ref="J25:J26"/>
    <mergeCell ref="K44:K58"/>
    <mergeCell ref="K20:K22"/>
    <mergeCell ref="F20:F22"/>
    <mergeCell ref="G20:G22"/>
    <mergeCell ref="H20:H22"/>
    <mergeCell ref="K23:K24"/>
    <mergeCell ref="F25:F26"/>
    <mergeCell ref="H25:H26"/>
    <mergeCell ref="I25:I26"/>
    <mergeCell ref="C25:C26"/>
    <mergeCell ref="H27:H58"/>
    <mergeCell ref="D25:D26"/>
    <mergeCell ref="E25:E26"/>
    <mergeCell ref="B25:B26"/>
    <mergeCell ref="J64:J65"/>
    <mergeCell ref="J27:J41"/>
    <mergeCell ref="C27:C58"/>
    <mergeCell ref="G64:G65"/>
    <mergeCell ref="B64:B65"/>
    <mergeCell ref="D64:D65"/>
    <mergeCell ref="E64:E65"/>
    <mergeCell ref="I27:I58"/>
    <mergeCell ref="G25:G26"/>
    <mergeCell ref="K80:K81"/>
    <mergeCell ref="B23:B24"/>
    <mergeCell ref="C23:C24"/>
    <mergeCell ref="D23:D24"/>
    <mergeCell ref="E23:E24"/>
    <mergeCell ref="K25:K26"/>
    <mergeCell ref="H23:H24"/>
    <mergeCell ref="I23:I24"/>
    <mergeCell ref="J23:J24"/>
    <mergeCell ref="E80:E81"/>
    <mergeCell ref="J80:J81"/>
    <mergeCell ref="I74:I75"/>
    <mergeCell ref="K77:N77"/>
    <mergeCell ref="L70:L74"/>
    <mergeCell ref="L80:L81"/>
    <mergeCell ref="J70:J74"/>
    <mergeCell ref="K70:K74"/>
    <mergeCell ref="L79:N79"/>
    <mergeCell ref="M80:M81"/>
    <mergeCell ref="N80:N81"/>
    <mergeCell ref="M70:M74"/>
    <mergeCell ref="N70:N74"/>
    <mergeCell ref="H70:H73"/>
    <mergeCell ref="F80:F81"/>
    <mergeCell ref="G80:G81"/>
    <mergeCell ref="K64:K65"/>
    <mergeCell ref="K67:N67"/>
    <mergeCell ref="H64:H65"/>
    <mergeCell ref="H80:H81"/>
    <mergeCell ref="I80:I81"/>
    <mergeCell ref="A74:A75"/>
    <mergeCell ref="B74:B75"/>
    <mergeCell ref="E59:E60"/>
    <mergeCell ref="D59:D60"/>
    <mergeCell ref="L69:N69"/>
    <mergeCell ref="F59:F60"/>
    <mergeCell ref="L63:N63"/>
    <mergeCell ref="I70:I73"/>
    <mergeCell ref="I64:I65"/>
    <mergeCell ref="K61:N61"/>
    <mergeCell ref="A68:B68"/>
    <mergeCell ref="A62:B62"/>
    <mergeCell ref="D70:D73"/>
    <mergeCell ref="G70:G73"/>
    <mergeCell ref="G6:G13"/>
    <mergeCell ref="A64:A65"/>
    <mergeCell ref="C64:C65"/>
    <mergeCell ref="F64:F65"/>
    <mergeCell ref="G27:G58"/>
    <mergeCell ref="A20:A22"/>
    <mergeCell ref="J85:N85"/>
    <mergeCell ref="L59:N60"/>
    <mergeCell ref="A27:A58"/>
    <mergeCell ref="B27:B58"/>
    <mergeCell ref="D27:D58"/>
    <mergeCell ref="E27:E58"/>
    <mergeCell ref="F27:F58"/>
    <mergeCell ref="A59:A60"/>
    <mergeCell ref="B59:B60"/>
    <mergeCell ref="A78:B78"/>
    <mergeCell ref="N12:N13"/>
    <mergeCell ref="B9:B13"/>
    <mergeCell ref="C9:C13"/>
    <mergeCell ref="D6:D13"/>
    <mergeCell ref="E6:E13"/>
    <mergeCell ref="F6:F13"/>
    <mergeCell ref="N10:N11"/>
    <mergeCell ref="N6:N7"/>
    <mergeCell ref="N8:N9"/>
    <mergeCell ref="M6:M7"/>
  </mergeCells>
  <printOptions horizontalCentered="1"/>
  <pageMargins left="0.2362204724409449" right="0.07874015748031496" top="0.4330708661417323" bottom="0.3937007874015748" header="0.31496062992125984" footer="0.31496062992125984"/>
  <pageSetup fitToHeight="1" fitToWidth="1" horizontalDpi="600" verticalDpi="600" orientation="portrait" paperSize="9" scale="77" r:id="rId1"/>
  <headerFooter alignWithMargins="0">
    <evenHeader>&amp;L&amp;"+,標準"&amp;14 ８　上　下　水　道</evenHeader>
    <evenFooter>&amp;C&amp;"+,標準"&amp;14- &amp;P -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S36"/>
  <sheetViews>
    <sheetView tabSelected="1" defaultGridColor="0" view="pageBreakPreview" zoomScale="115" zoomScaleSheetLayoutView="115" colorId="8" workbookViewId="0" topLeftCell="A1">
      <selection activeCell="L18" sqref="L18"/>
    </sheetView>
  </sheetViews>
  <sheetFormatPr defaultColWidth="11.125" defaultRowHeight="12.75"/>
  <cols>
    <col min="1" max="1" width="5.375" style="92" customWidth="1"/>
    <col min="2" max="3" width="10.75390625" style="92" customWidth="1"/>
    <col min="4" max="4" width="8.875" style="92" bestFit="1" customWidth="1"/>
    <col min="5" max="6" width="12.75390625" style="92" customWidth="1"/>
    <col min="7" max="8" width="6.75390625" style="92" customWidth="1"/>
    <col min="9" max="10" width="12.75390625" style="92" customWidth="1"/>
    <col min="11" max="13" width="11.125" style="92" customWidth="1"/>
    <col min="14" max="14" width="8.625" style="92" bestFit="1" customWidth="1"/>
    <col min="15" max="16384" width="11.125" style="92" customWidth="1"/>
  </cols>
  <sheetData>
    <row r="1" spans="1:10" s="79" customFormat="1" ht="18.75" customHeight="1">
      <c r="A1" s="479" t="s">
        <v>143</v>
      </c>
      <c r="B1" s="479"/>
      <c r="C1" s="479"/>
      <c r="D1" s="479"/>
      <c r="E1" s="479"/>
      <c r="F1" s="479"/>
      <c r="G1" s="479"/>
      <c r="H1" s="479"/>
      <c r="I1" s="479"/>
      <c r="J1" s="479"/>
    </row>
    <row r="2" s="80" customFormat="1" ht="15" customHeight="1" thickBot="1">
      <c r="J2" s="102" t="s">
        <v>144</v>
      </c>
    </row>
    <row r="3" spans="1:10" s="81" customFormat="1" ht="24.75" customHeight="1">
      <c r="A3" s="113" t="s">
        <v>232</v>
      </c>
      <c r="B3" s="19"/>
      <c r="C3" s="19"/>
      <c r="D3" s="114" t="s">
        <v>231</v>
      </c>
      <c r="E3" s="4" t="s">
        <v>197</v>
      </c>
      <c r="F3" s="4" t="s">
        <v>263</v>
      </c>
      <c r="G3" s="443" t="s">
        <v>264</v>
      </c>
      <c r="H3" s="480"/>
      <c r="I3" s="4" t="s">
        <v>265</v>
      </c>
      <c r="J3" s="163" t="s">
        <v>261</v>
      </c>
    </row>
    <row r="4" spans="1:10" s="81" customFormat="1" ht="24.75" customHeight="1">
      <c r="A4" s="481" t="s">
        <v>177</v>
      </c>
      <c r="B4" s="481"/>
      <c r="C4" s="481"/>
      <c r="D4" s="115"/>
      <c r="E4" s="131">
        <v>63532</v>
      </c>
      <c r="F4" s="169">
        <v>63532</v>
      </c>
      <c r="G4" s="482">
        <v>63532</v>
      </c>
      <c r="H4" s="482"/>
      <c r="I4" s="131">
        <v>63532</v>
      </c>
      <c r="J4" s="190">
        <v>63532</v>
      </c>
    </row>
    <row r="5" spans="1:10" s="81" customFormat="1" ht="24.75" customHeight="1">
      <c r="A5" s="471" t="s">
        <v>179</v>
      </c>
      <c r="B5" s="471"/>
      <c r="C5" s="471"/>
      <c r="D5" s="116" t="s">
        <v>178</v>
      </c>
      <c r="E5" s="132">
        <v>2945</v>
      </c>
      <c r="F5" s="170">
        <v>3230</v>
      </c>
      <c r="G5" s="483">
        <v>3229.6</v>
      </c>
      <c r="H5" s="483"/>
      <c r="I5" s="132">
        <v>3258</v>
      </c>
      <c r="J5" s="191">
        <v>3258</v>
      </c>
    </row>
    <row r="6" spans="1:10" s="82" customFormat="1" ht="24.75" customHeight="1">
      <c r="A6" s="471" t="s">
        <v>180</v>
      </c>
      <c r="B6" s="471"/>
      <c r="C6" s="471"/>
      <c r="D6" s="116" t="s">
        <v>145</v>
      </c>
      <c r="E6" s="133">
        <v>2148</v>
      </c>
      <c r="F6" s="171">
        <v>2199</v>
      </c>
      <c r="G6" s="478">
        <v>2232.1</v>
      </c>
      <c r="H6" s="478"/>
      <c r="I6" s="133">
        <v>2261</v>
      </c>
      <c r="J6" s="192">
        <v>2284</v>
      </c>
    </row>
    <row r="7" spans="1:10" s="83" customFormat="1" ht="24.75" customHeight="1">
      <c r="A7" s="471" t="s">
        <v>181</v>
      </c>
      <c r="B7" s="471"/>
      <c r="C7" s="471"/>
      <c r="D7" s="116" t="s">
        <v>146</v>
      </c>
      <c r="E7" s="133">
        <v>185147</v>
      </c>
      <c r="F7" s="171">
        <v>186012</v>
      </c>
      <c r="G7" s="478">
        <v>187182</v>
      </c>
      <c r="H7" s="478"/>
      <c r="I7" s="133">
        <v>188465</v>
      </c>
      <c r="J7" s="192">
        <v>188969</v>
      </c>
    </row>
    <row r="8" spans="1:10" s="83" customFormat="1" ht="24.75" customHeight="1">
      <c r="A8" s="471" t="s">
        <v>189</v>
      </c>
      <c r="B8" s="471"/>
      <c r="C8" s="471"/>
      <c r="D8" s="116" t="s">
        <v>147</v>
      </c>
      <c r="E8" s="133">
        <v>81976</v>
      </c>
      <c r="F8" s="171">
        <v>83841</v>
      </c>
      <c r="G8" s="478">
        <v>85727</v>
      </c>
      <c r="H8" s="478"/>
      <c r="I8" s="132">
        <v>87174</v>
      </c>
      <c r="J8" s="191">
        <v>87665</v>
      </c>
    </row>
    <row r="9" spans="1:10" s="82" customFormat="1" ht="24.75" customHeight="1">
      <c r="A9" s="471" t="s">
        <v>183</v>
      </c>
      <c r="B9" s="471"/>
      <c r="C9" s="471"/>
      <c r="D9" s="116" t="s">
        <v>182</v>
      </c>
      <c r="E9" s="134">
        <v>72.9</v>
      </c>
      <c r="F9" s="165">
        <v>68.1</v>
      </c>
      <c r="G9" s="472">
        <v>69.1138221451573</v>
      </c>
      <c r="H9" s="472"/>
      <c r="I9" s="188">
        <v>69.4</v>
      </c>
      <c r="J9" s="138">
        <v>70.1</v>
      </c>
    </row>
    <row r="10" spans="1:10" s="82" customFormat="1" ht="24.75" customHeight="1" thickBot="1">
      <c r="A10" s="473" t="s">
        <v>184</v>
      </c>
      <c r="B10" s="473"/>
      <c r="C10" s="473"/>
      <c r="D10" s="117" t="s">
        <v>185</v>
      </c>
      <c r="E10" s="135">
        <v>44.3</v>
      </c>
      <c r="F10" s="166">
        <v>45.1</v>
      </c>
      <c r="G10" s="474">
        <v>45.7987413319657</v>
      </c>
      <c r="H10" s="474"/>
      <c r="I10" s="188">
        <v>46.3</v>
      </c>
      <c r="J10" s="138">
        <v>46.4</v>
      </c>
    </row>
    <row r="11" spans="1:10" s="87" customFormat="1" ht="15" customHeight="1">
      <c r="A11" s="103"/>
      <c r="B11" s="98"/>
      <c r="C11" s="103"/>
      <c r="D11" s="98"/>
      <c r="E11" s="99"/>
      <c r="F11" s="98"/>
      <c r="G11" s="98"/>
      <c r="H11" s="98"/>
      <c r="I11" s="98"/>
      <c r="J11" s="220" t="s">
        <v>148</v>
      </c>
    </row>
    <row r="12" spans="1:10" s="80" customFormat="1" ht="19.5" customHeight="1">
      <c r="A12" s="112"/>
      <c r="B12" s="112"/>
      <c r="C12" s="112"/>
      <c r="D12" s="85"/>
      <c r="E12" s="111"/>
      <c r="F12" s="111"/>
      <c r="G12" s="111"/>
      <c r="H12" s="111"/>
      <c r="I12" s="112"/>
      <c r="J12" s="112"/>
    </row>
    <row r="13" spans="1:13" s="79" customFormat="1" ht="16.5">
      <c r="A13" s="442" t="s">
        <v>149</v>
      </c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</row>
    <row r="14" s="79" customFormat="1" ht="15" customHeight="1" thickBot="1">
      <c r="A14" s="84"/>
    </row>
    <row r="15" spans="1:10" s="85" customFormat="1" ht="19.5" customHeight="1">
      <c r="A15" s="475" t="s">
        <v>150</v>
      </c>
      <c r="B15" s="475"/>
      <c r="C15" s="475"/>
      <c r="D15" s="475"/>
      <c r="E15" s="476" t="s">
        <v>186</v>
      </c>
      <c r="F15" s="475"/>
      <c r="G15" s="477"/>
      <c r="H15" s="475" t="s">
        <v>271</v>
      </c>
      <c r="I15" s="475"/>
      <c r="J15" s="475"/>
    </row>
    <row r="16" spans="1:10" s="85" customFormat="1" ht="24.75" customHeight="1">
      <c r="A16" s="462" t="s">
        <v>194</v>
      </c>
      <c r="B16" s="463" t="s">
        <v>151</v>
      </c>
      <c r="C16" s="464"/>
      <c r="D16" s="104" t="s">
        <v>152</v>
      </c>
      <c r="E16" s="465">
        <v>4006.2</v>
      </c>
      <c r="F16" s="466"/>
      <c r="G16" s="467"/>
      <c r="H16" s="466">
        <v>3257.6</v>
      </c>
      <c r="I16" s="466"/>
      <c r="J16" s="466"/>
    </row>
    <row r="17" spans="1:10" s="85" customFormat="1" ht="24.75" customHeight="1">
      <c r="A17" s="451"/>
      <c r="B17" s="428" t="s">
        <v>153</v>
      </c>
      <c r="C17" s="429"/>
      <c r="D17" s="105" t="s">
        <v>152</v>
      </c>
      <c r="E17" s="468">
        <v>2284.2</v>
      </c>
      <c r="F17" s="469"/>
      <c r="G17" s="470"/>
      <c r="H17" s="469">
        <v>2284.2</v>
      </c>
      <c r="I17" s="469"/>
      <c r="J17" s="469"/>
    </row>
    <row r="18" spans="1:10" s="85" customFormat="1" ht="24.75" customHeight="1">
      <c r="A18" s="451"/>
      <c r="B18" s="434" t="s">
        <v>154</v>
      </c>
      <c r="C18" s="435"/>
      <c r="D18" s="105" t="s">
        <v>152</v>
      </c>
      <c r="E18" s="468">
        <v>2284.2</v>
      </c>
      <c r="F18" s="469"/>
      <c r="G18" s="470"/>
      <c r="H18" s="469">
        <v>2284.2</v>
      </c>
      <c r="I18" s="469"/>
      <c r="J18" s="469"/>
    </row>
    <row r="19" spans="1:10" s="85" customFormat="1" ht="24.75" customHeight="1">
      <c r="A19" s="458"/>
      <c r="B19" s="453" t="s">
        <v>155</v>
      </c>
      <c r="C19" s="454"/>
      <c r="D19" s="106" t="s">
        <v>156</v>
      </c>
      <c r="E19" s="455">
        <f>E17/E16*100</f>
        <v>57.01662423243972</v>
      </c>
      <c r="F19" s="456"/>
      <c r="G19" s="457"/>
      <c r="H19" s="456">
        <v>70.1</v>
      </c>
      <c r="I19" s="456"/>
      <c r="J19" s="456"/>
    </row>
    <row r="20" spans="1:10" s="85" customFormat="1" ht="24.75" customHeight="1">
      <c r="A20" s="450" t="s">
        <v>195</v>
      </c>
      <c r="B20" s="425" t="s">
        <v>157</v>
      </c>
      <c r="C20" s="426"/>
      <c r="D20" s="107" t="s">
        <v>158</v>
      </c>
      <c r="E20" s="459">
        <v>188969</v>
      </c>
      <c r="F20" s="460"/>
      <c r="G20" s="461"/>
      <c r="H20" s="460">
        <v>188969</v>
      </c>
      <c r="I20" s="460"/>
      <c r="J20" s="460"/>
    </row>
    <row r="21" spans="1:13" s="85" customFormat="1" ht="24.75" customHeight="1">
      <c r="A21" s="451"/>
      <c r="B21" s="428" t="s">
        <v>159</v>
      </c>
      <c r="C21" s="429"/>
      <c r="D21" s="105" t="s">
        <v>158</v>
      </c>
      <c r="E21" s="430">
        <v>122580</v>
      </c>
      <c r="F21" s="427"/>
      <c r="G21" s="431"/>
      <c r="H21" s="427">
        <v>96471</v>
      </c>
      <c r="I21" s="427"/>
      <c r="J21" s="427"/>
      <c r="L21" s="270"/>
      <c r="M21" s="270"/>
    </row>
    <row r="22" spans="1:10" s="85" customFormat="1" ht="24.75" customHeight="1">
      <c r="A22" s="451"/>
      <c r="B22" s="434" t="s">
        <v>160</v>
      </c>
      <c r="C22" s="435"/>
      <c r="D22" s="105" t="s">
        <v>158</v>
      </c>
      <c r="E22" s="430">
        <v>87665</v>
      </c>
      <c r="F22" s="427"/>
      <c r="G22" s="431"/>
      <c r="H22" s="427">
        <v>87665</v>
      </c>
      <c r="I22" s="427"/>
      <c r="J22" s="427"/>
    </row>
    <row r="23" spans="1:10" s="85" customFormat="1" ht="24.75" customHeight="1">
      <c r="A23" s="458"/>
      <c r="B23" s="453" t="s">
        <v>161</v>
      </c>
      <c r="C23" s="454"/>
      <c r="D23" s="106" t="s">
        <v>156</v>
      </c>
      <c r="E23" s="455">
        <f>E22/E20*100</f>
        <v>46.39120702337421</v>
      </c>
      <c r="F23" s="456"/>
      <c r="G23" s="457"/>
      <c r="H23" s="456">
        <v>46.4</v>
      </c>
      <c r="I23" s="456"/>
      <c r="J23" s="456"/>
    </row>
    <row r="24" spans="1:10" s="85" customFormat="1" ht="24.75" customHeight="1">
      <c r="A24" s="450" t="s">
        <v>162</v>
      </c>
      <c r="B24" s="425" t="s">
        <v>163</v>
      </c>
      <c r="C24" s="426"/>
      <c r="D24" s="107"/>
      <c r="E24" s="432" t="s">
        <v>164</v>
      </c>
      <c r="F24" s="433"/>
      <c r="G24" s="433"/>
      <c r="H24" s="433"/>
      <c r="I24" s="433"/>
      <c r="J24" s="433"/>
    </row>
    <row r="25" spans="1:10" s="85" customFormat="1" ht="24.75" customHeight="1">
      <c r="A25" s="451"/>
      <c r="B25" s="434" t="s">
        <v>165</v>
      </c>
      <c r="C25" s="435"/>
      <c r="D25" s="109" t="s">
        <v>166</v>
      </c>
      <c r="E25" s="430">
        <v>123590</v>
      </c>
      <c r="F25" s="427"/>
      <c r="G25" s="431"/>
      <c r="H25" s="427">
        <v>110190</v>
      </c>
      <c r="I25" s="427"/>
      <c r="J25" s="427"/>
    </row>
    <row r="26" spans="1:10" s="85" customFormat="1" ht="24.75" customHeight="1">
      <c r="A26" s="451"/>
      <c r="B26" s="428" t="s">
        <v>167</v>
      </c>
      <c r="C26" s="429"/>
      <c r="D26" s="105" t="s">
        <v>168</v>
      </c>
      <c r="E26" s="430">
        <v>28</v>
      </c>
      <c r="F26" s="427"/>
      <c r="G26" s="431"/>
      <c r="H26" s="427">
        <v>22</v>
      </c>
      <c r="I26" s="427"/>
      <c r="J26" s="427"/>
    </row>
    <row r="27" spans="1:11" s="85" customFormat="1" ht="24.75" customHeight="1" thickBot="1">
      <c r="A27" s="452"/>
      <c r="B27" s="445" t="s">
        <v>169</v>
      </c>
      <c r="C27" s="446"/>
      <c r="D27" s="108" t="s">
        <v>168</v>
      </c>
      <c r="E27" s="439">
        <v>18</v>
      </c>
      <c r="F27" s="440"/>
      <c r="G27" s="441"/>
      <c r="H27" s="440">
        <v>18</v>
      </c>
      <c r="I27" s="440"/>
      <c r="J27" s="440"/>
      <c r="K27" s="270"/>
    </row>
    <row r="28" spans="1:10" s="87" customFormat="1" ht="15" customHeight="1">
      <c r="A28" s="103" t="s">
        <v>214</v>
      </c>
      <c r="B28" s="103"/>
      <c r="C28" s="103"/>
      <c r="D28" s="103"/>
      <c r="E28" s="118"/>
      <c r="F28" s="118"/>
      <c r="G28" s="118"/>
      <c r="H28" s="118"/>
      <c r="J28" s="221" t="s">
        <v>268</v>
      </c>
    </row>
    <row r="29" spans="1:13" s="87" customFormat="1" ht="15" customHeight="1">
      <c r="A29" s="118" t="s">
        <v>215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00"/>
      <c r="L29" s="100"/>
      <c r="M29" s="100"/>
    </row>
    <row r="30" spans="1:19" s="80" customFormat="1" ht="21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L30" s="86"/>
      <c r="M30" s="86"/>
      <c r="P30" s="87"/>
      <c r="S30" s="88"/>
    </row>
    <row r="31" spans="1:19" s="79" customFormat="1" ht="18.75" customHeight="1">
      <c r="A31" s="442" t="s">
        <v>170</v>
      </c>
      <c r="B31" s="442"/>
      <c r="C31" s="442"/>
      <c r="D31" s="442"/>
      <c r="E31" s="442"/>
      <c r="F31" s="442"/>
      <c r="G31" s="442"/>
      <c r="H31" s="442"/>
      <c r="I31" s="442"/>
      <c r="J31" s="442"/>
      <c r="L31" s="119"/>
      <c r="M31" s="119"/>
      <c r="N31" s="119"/>
      <c r="O31" s="119"/>
      <c r="P31" s="119"/>
      <c r="Q31" s="119"/>
      <c r="R31" s="119"/>
      <c r="S31" s="119"/>
    </row>
    <row r="32" spans="10:18" s="80" customFormat="1" ht="15" customHeight="1" thickBot="1">
      <c r="J32" s="89" t="s">
        <v>171</v>
      </c>
      <c r="R32" s="90"/>
    </row>
    <row r="33" spans="1:18" s="80" customFormat="1" ht="24.75" customHeight="1">
      <c r="A33" s="113" t="s">
        <v>232</v>
      </c>
      <c r="B33" s="19"/>
      <c r="C33" s="19"/>
      <c r="D33" s="114" t="s">
        <v>231</v>
      </c>
      <c r="E33" s="4" t="s">
        <v>197</v>
      </c>
      <c r="F33" s="4" t="s">
        <v>266</v>
      </c>
      <c r="G33" s="443" t="s">
        <v>264</v>
      </c>
      <c r="H33" s="444"/>
      <c r="I33" s="269" t="s">
        <v>249</v>
      </c>
      <c r="J33" s="163" t="s">
        <v>261</v>
      </c>
      <c r="R33" s="90"/>
    </row>
    <row r="34" spans="1:18" s="82" customFormat="1" ht="24.75" customHeight="1">
      <c r="A34" s="447" t="s">
        <v>187</v>
      </c>
      <c r="B34" s="447"/>
      <c r="C34" s="447"/>
      <c r="D34" s="448"/>
      <c r="E34" s="136">
        <v>14554993</v>
      </c>
      <c r="F34" s="167">
        <v>15201189</v>
      </c>
      <c r="G34" s="449">
        <v>15575818</v>
      </c>
      <c r="H34" s="449"/>
      <c r="I34" s="136">
        <v>16641420</v>
      </c>
      <c r="J34" s="235">
        <v>18392682</v>
      </c>
      <c r="R34" s="91"/>
    </row>
    <row r="35" spans="1:18" s="82" customFormat="1" ht="24.75" customHeight="1" thickBot="1">
      <c r="A35" s="436" t="s">
        <v>188</v>
      </c>
      <c r="B35" s="436"/>
      <c r="C35" s="436"/>
      <c r="D35" s="437"/>
      <c r="E35" s="137">
        <v>67950</v>
      </c>
      <c r="F35" s="168">
        <v>67950</v>
      </c>
      <c r="G35" s="438">
        <v>67950</v>
      </c>
      <c r="H35" s="438"/>
      <c r="I35" s="137">
        <v>66980</v>
      </c>
      <c r="J35" s="236">
        <v>66980</v>
      </c>
      <c r="R35" s="91"/>
    </row>
    <row r="36" spans="1:18" s="83" customFormat="1" ht="13.5">
      <c r="A36" s="92"/>
      <c r="B36" s="92"/>
      <c r="C36" s="92"/>
      <c r="D36" s="92"/>
      <c r="E36" s="92"/>
      <c r="F36" s="92"/>
      <c r="G36" s="92"/>
      <c r="H36" s="92"/>
      <c r="I36" s="92"/>
      <c r="J36" s="220" t="s">
        <v>190</v>
      </c>
      <c r="R36" s="91"/>
    </row>
  </sheetData>
  <sheetProtection/>
  <mergeCells count="64">
    <mergeCell ref="A1:J1"/>
    <mergeCell ref="G3:H3"/>
    <mergeCell ref="A4:C4"/>
    <mergeCell ref="G4:H4"/>
    <mergeCell ref="A5:C5"/>
    <mergeCell ref="G5:H5"/>
    <mergeCell ref="A6:C6"/>
    <mergeCell ref="G6:H6"/>
    <mergeCell ref="A7:C7"/>
    <mergeCell ref="G7:H7"/>
    <mergeCell ref="A8:C8"/>
    <mergeCell ref="G8:H8"/>
    <mergeCell ref="A9:C9"/>
    <mergeCell ref="G9:H9"/>
    <mergeCell ref="A10:C10"/>
    <mergeCell ref="G10:H10"/>
    <mergeCell ref="A13:M13"/>
    <mergeCell ref="A15:D15"/>
    <mergeCell ref="E15:G15"/>
    <mergeCell ref="H15:J15"/>
    <mergeCell ref="A16:A19"/>
    <mergeCell ref="B16:C16"/>
    <mergeCell ref="E16:G16"/>
    <mergeCell ref="H16:J16"/>
    <mergeCell ref="B17:C17"/>
    <mergeCell ref="E17:G17"/>
    <mergeCell ref="H17:J17"/>
    <mergeCell ref="B18:C18"/>
    <mergeCell ref="E18:G18"/>
    <mergeCell ref="H18:J18"/>
    <mergeCell ref="B19:C19"/>
    <mergeCell ref="E19:G19"/>
    <mergeCell ref="H19:J19"/>
    <mergeCell ref="A20:A23"/>
    <mergeCell ref="B20:C20"/>
    <mergeCell ref="E20:G20"/>
    <mergeCell ref="H20:J20"/>
    <mergeCell ref="B21:C21"/>
    <mergeCell ref="E21:G21"/>
    <mergeCell ref="H21:J21"/>
    <mergeCell ref="B22:C22"/>
    <mergeCell ref="E22:G22"/>
    <mergeCell ref="H22:J22"/>
    <mergeCell ref="B23:C23"/>
    <mergeCell ref="E23:G23"/>
    <mergeCell ref="H23:J23"/>
    <mergeCell ref="A35:D35"/>
    <mergeCell ref="G35:H35"/>
    <mergeCell ref="E27:G27"/>
    <mergeCell ref="H27:J27"/>
    <mergeCell ref="A31:J31"/>
    <mergeCell ref="G33:H33"/>
    <mergeCell ref="B27:C27"/>
    <mergeCell ref="A34:D34"/>
    <mergeCell ref="G34:H34"/>
    <mergeCell ref="A24:A27"/>
    <mergeCell ref="B24:C24"/>
    <mergeCell ref="H25:J25"/>
    <mergeCell ref="B26:C26"/>
    <mergeCell ref="E26:G26"/>
    <mergeCell ref="H26:J26"/>
    <mergeCell ref="E24:J24"/>
    <mergeCell ref="B25:C25"/>
    <mergeCell ref="E25:G25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r:id="rId2"/>
  <headerFooter alignWithMargins="0">
    <evenHeader>&amp;L&amp;"+,標準"&amp;11 ８　上　下　水　道</evenHeader>
    <evenFooter>&amp;C&amp;"+,標準"&amp;11- &amp;P -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砂内　勇祐</dc:creator>
  <cp:keywords/>
  <dc:description/>
  <cp:lastModifiedBy>砂内　勇祐</cp:lastModifiedBy>
  <cp:lastPrinted>2022-03-01T04:13:26Z</cp:lastPrinted>
  <dcterms:created xsi:type="dcterms:W3CDTF">1997-07-02T18:25:49Z</dcterms:created>
  <dcterms:modified xsi:type="dcterms:W3CDTF">2022-03-23T05:30:06Z</dcterms:modified>
  <cp:category/>
  <cp:version/>
  <cp:contentType/>
  <cp:contentStatus/>
</cp:coreProperties>
</file>